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00" yWindow="65521" windowWidth="12645" windowHeight="11760" activeTab="0"/>
  </bookViews>
  <sheets>
    <sheet name="SKUPNA REKAPITULACIJA-PREDRAČUN" sheetId="1" r:id="rId1"/>
    <sheet name="gradbeno obrtniška dela" sheetId="2" r:id="rId2"/>
    <sheet name="ZUNANJA UREDITEV" sheetId="3" r:id="rId3"/>
    <sheet name="rekapitulacija EI " sheetId="4" r:id="rId4"/>
    <sheet name="moč " sheetId="5" r:id="rId5"/>
    <sheet name="razsvetljava " sheetId="6" r:id="rId6"/>
    <sheet name="šibki tok" sheetId="7" r:id="rId7"/>
    <sheet name="strelovod " sheetId="8" r:id="rId8"/>
    <sheet name="požar " sheetId="9" r:id="rId9"/>
    <sheet name="gradbena dela EI " sheetId="10" r:id="rId10"/>
    <sheet name="splošno " sheetId="11" r:id="rId11"/>
    <sheet name="Rekapitulacija EP " sheetId="12" r:id="rId12"/>
    <sheet name="električ.priključek " sheetId="13" r:id="rId13"/>
    <sheet name="gradbena dela EP " sheetId="14" r:id="rId14"/>
    <sheet name="rekapitulacija TZ" sheetId="15" r:id="rId15"/>
    <sheet name="tehnična zaščita" sheetId="16" r:id="rId16"/>
    <sheet name="Rekapitulacija SI" sheetId="17" r:id="rId17"/>
    <sheet name="splošno" sheetId="18" r:id="rId18"/>
    <sheet name="kotlovnica" sheetId="19" r:id="rId19"/>
    <sheet name="konvektorji" sheetId="20" r:id="rId20"/>
    <sheet name="lok.pohlajevanje" sheetId="21" r:id="rId21"/>
    <sheet name="prezračevanje" sheetId="22" r:id="rId22"/>
    <sheet name="vodovod-objekt" sheetId="23" r:id="rId23"/>
    <sheet name="plin-objekt" sheetId="24" r:id="rId24"/>
    <sheet name="vodovod-z.r.)" sheetId="25" r:id="rId25"/>
    <sheet name="plin-z.r." sheetId="26" r:id="rId26"/>
    <sheet name="rekapitulacija TK" sheetId="27" r:id="rId27"/>
    <sheet name="TK instalacije" sheetId="28" r:id="rId28"/>
    <sheet name="gradbena dela" sheetId="29" r:id="rId29"/>
  </sheets>
  <externalReferences>
    <externalReference r:id="rId32"/>
    <externalReference r:id="rId33"/>
    <externalReference r:id="rId34"/>
    <externalReference r:id="rId35"/>
  </externalReferences>
  <definedNames>
    <definedName name="_xlnm.Print_Area" localSheetId="12">'električ.priključek '!$A$1:$F$28</definedName>
    <definedName name="_xlnm.Print_Area" localSheetId="28">'gradbena dela'!$A$1:$F$43</definedName>
    <definedName name="_xlnm.Print_Area" localSheetId="9">'gradbena dela EI '!$A$1:$F$20</definedName>
    <definedName name="_xlnm.Print_Area" localSheetId="13">'gradbena dela EP '!$A$1:$F$26</definedName>
    <definedName name="_xlnm.Print_Area" localSheetId="1">'gradbeno obrtniška dela'!$A$1:$G$319</definedName>
    <definedName name="_xlnm.Print_Area" localSheetId="19">'konvektorji'!$A$1:$F$97</definedName>
    <definedName name="_xlnm.Print_Area" localSheetId="18">'kotlovnica'!$A$1:$F$164</definedName>
    <definedName name="_xlnm.Print_Area" localSheetId="20">'lok.pohlajevanje'!$A$1:$F$45</definedName>
    <definedName name="_xlnm.Print_Area" localSheetId="4">'moč '!$A$1:$F$236</definedName>
    <definedName name="_xlnm.Print_Area" localSheetId="23">'plin-objekt'!$A$1:$F$34</definedName>
    <definedName name="_xlnm.Print_Area" localSheetId="25">'plin-z.r.'!$A$1:$F$84</definedName>
    <definedName name="_xlnm.Print_Area" localSheetId="8">'požar '!$A$1:$F$45</definedName>
    <definedName name="_xlnm.Print_Area" localSheetId="21">'prezračevanje'!$A$1:$F$46</definedName>
    <definedName name="_xlnm.Print_Area" localSheetId="5">'razsvetljava '!$A$1:$F$78</definedName>
    <definedName name="_xlnm.Print_Area" localSheetId="3">'rekapitulacija EI '!$B$1:$G$23</definedName>
    <definedName name="_xlnm.Print_Area" localSheetId="11">'Rekapitulacija EP '!$A$1:$F$19</definedName>
    <definedName name="_xlnm.Print_Area" localSheetId="16">'Rekapitulacija SI'!$A$1:$D$22</definedName>
    <definedName name="_xlnm.Print_Area" localSheetId="26">'rekapitulacija TK'!$A$1:$F$23</definedName>
    <definedName name="_xlnm.Print_Area" localSheetId="14">'rekapitulacija TZ'!$A$1:$F$21</definedName>
    <definedName name="_xlnm.Print_Area" localSheetId="0">'SKUPNA REKAPITULACIJA-PREDRAČUN'!$A$1:$C$41</definedName>
    <definedName name="_xlnm.Print_Area" localSheetId="17">'splošno'!$A$1:$F$14</definedName>
    <definedName name="_xlnm.Print_Area" localSheetId="10">'splošno '!$A$1:$F$16</definedName>
    <definedName name="_xlnm.Print_Area" localSheetId="7">'strelovod '!$A$1:$F$44</definedName>
    <definedName name="_xlnm.Print_Area" localSheetId="6">'šibki tok'!$A$1:$F$77</definedName>
    <definedName name="_xlnm.Print_Area" localSheetId="15">'tehnična zaščita'!$A$1:$F$56</definedName>
    <definedName name="_xlnm.Print_Area" localSheetId="27">'TK instalacije'!$A$1:$F$44</definedName>
    <definedName name="_xlnm.Print_Area" localSheetId="22">'vodovod-objekt'!$A$1:$F$162</definedName>
    <definedName name="_xlnm.Print_Area" localSheetId="24">'vodovod-z.r.)'!$A$1:$F$83</definedName>
    <definedName name="_xlnm.Print_Area" localSheetId="2">'ZUNANJA UREDITEV'!$A$1:$F$195</definedName>
    <definedName name="_xlnm.Print_Titles" localSheetId="12">'električ.priključek '!$3:$4</definedName>
    <definedName name="_xlnm.Print_Titles" localSheetId="28">'gradbena dela'!$3:$4</definedName>
    <definedName name="_xlnm.Print_Titles" localSheetId="9">'gradbena dela EI '!$3:$4</definedName>
    <definedName name="_xlnm.Print_Titles" localSheetId="13">'gradbena dela EP '!$3:$4</definedName>
    <definedName name="_xlnm.Print_Titles" localSheetId="1">'gradbeno obrtniška dela'!$4:$5</definedName>
    <definedName name="_xlnm.Print_Titles" localSheetId="19">'konvektorji'!$3:$4</definedName>
    <definedName name="_xlnm.Print_Titles" localSheetId="18">'kotlovnica'!$3:$4</definedName>
    <definedName name="_xlnm.Print_Titles" localSheetId="20">'lok.pohlajevanje'!$3:$4</definedName>
    <definedName name="_xlnm.Print_Titles" localSheetId="4">'moč '!$3:$4</definedName>
    <definedName name="_xlnm.Print_Titles" localSheetId="23">'plin-objekt'!$3:$4</definedName>
    <definedName name="_xlnm.Print_Titles" localSheetId="25">'plin-z.r.'!$3:$4</definedName>
    <definedName name="_xlnm.Print_Titles" localSheetId="8">'požar '!$3:$4</definedName>
    <definedName name="_xlnm.Print_Titles" localSheetId="21">'prezračevanje'!$3:$4</definedName>
    <definedName name="_xlnm.Print_Titles" localSheetId="5">'razsvetljava '!$3:$4</definedName>
    <definedName name="_xlnm.Print_Titles" localSheetId="17">'splošno'!$3:$4</definedName>
    <definedName name="_xlnm.Print_Titles" localSheetId="10">'splošno '!$3:$4</definedName>
    <definedName name="_xlnm.Print_Titles" localSheetId="7">'strelovod '!$3:$4</definedName>
    <definedName name="_xlnm.Print_Titles" localSheetId="6">'šibki tok'!$3:$4</definedName>
    <definedName name="_xlnm.Print_Titles" localSheetId="15">'tehnična zaščita'!$3:$4</definedName>
    <definedName name="_xlnm.Print_Titles" localSheetId="27">'TK instalacije'!$3:$4</definedName>
    <definedName name="_xlnm.Print_Titles" localSheetId="22">'vodovod-objekt'!$3:$4</definedName>
    <definedName name="_xlnm.Print_Titles" localSheetId="24">'vodovod-z.r.)'!$3:$4</definedName>
    <definedName name="_xlnm.Print_Titles" localSheetId="2">'ZUNANJA UREDITEV'!$3:$4</definedName>
  </definedNames>
  <calcPr fullCalcOnLoad="1"/>
</workbook>
</file>

<file path=xl/sharedStrings.xml><?xml version="1.0" encoding="utf-8"?>
<sst xmlns="http://schemas.openxmlformats.org/spreadsheetml/2006/main" count="2862" uniqueCount="1365">
  <si>
    <t xml:space="preserve">Rušenje zidu ob pokopališču; rušenje zidu viš. cca 1,5 m, vključno z rušenjem in odstranitvijo betonskih temeljev. V ceno zajeta vsa pomožna dela in prenosi, skupaj z odvozom na stalno deponijo. </t>
  </si>
  <si>
    <t xml:space="preserve">Odstranitev drogov za zastave; odstranitev drogov viš. cca 4 m, vključno z rušenjem in odstranitvijo betonskih temeljev. V ceno zajeta vsa pomožna dela in prenosi, skupaj z odvozom na stalno deponijo. </t>
  </si>
  <si>
    <t>Rušenje podzemnih vodov (obst.kanalizacija v dolž .cca 52 m, skupaj z vsemi objekti - jaški, greznica, ipd...) v območju širokega izkopa in izkopov predvidene komunalne infrastrukture.</t>
  </si>
  <si>
    <t>IV. ZEMELJSKA DELA</t>
  </si>
  <si>
    <r>
      <t>Opombe</t>
    </r>
    <r>
      <rPr>
        <i/>
        <sz val="9"/>
        <color indexed="8"/>
        <rFont val="Courier New CE"/>
        <family val="3"/>
      </rPr>
      <t>: Lokacijo stalne deponije za odvoz odvečnega materiala iz izkopov določi pristojni občinski organ</t>
    </r>
  </si>
  <si>
    <t>Izkop za objekt ter zasip za objektom do kote planuma zgornjega ustroja (tamponov I), je zajet v popisu del arhitekture</t>
  </si>
  <si>
    <t xml:space="preserve">Ob izvedbi širokega izkopa mora geomehanik prevzeti planum izkopa in potrditi projektiran sestav spodnjega ustroja. Vse količine zemeljskih del, tamponov,.. so podane v raščenem oz. zbitem stanju.
</t>
  </si>
  <si>
    <t>Stroški odvoza odvečnega - odpadnega zemeljskega materiala vključujejo odvoz na stalno deponijo v oddaljenosti do 20 km.</t>
  </si>
  <si>
    <t xml:space="preserve">Strojni odkop plodnih tal - humusa, povprečne deb.d=25 cm, z odrivom na začasno deponijo na gradbišču (obračun v raščenem stanju). Humus se porabi za humziranje zelenic. </t>
  </si>
  <si>
    <t>Izkop v zemljini III.ktg za izvedbo spodnjega ustroja pod utrjenimi površinami, v kompletu z nakladanjem na prevozno sredstvo in odvozom v začasno deponijo na gradbišču cca 50 m
(obračun v raščenem stanju)</t>
  </si>
  <si>
    <t>Strojno valjanje planuma spodnjega ustroja zemlje ter planiranje s točnostjo do +-3 cm in nosilnosti EV2=40 MPa.
- pod predvidenimi tamponi</t>
  </si>
  <si>
    <t>Dobava in vgrajevanje nadomestnega nasipnega kamnitega materiala (gruščnati nasip) v plasteh po 20 cm z uvaljanjem do predpisane zbitosti Ev2=80 MPa, skupaj s strojnim nakladanjem na prevozno sredstvo in zvračanjem
- tamponi II.klase (pod utrjenimi pov.)debeline 20cm</t>
  </si>
  <si>
    <t>Dobava in strojno vgrajevanje zasipnega materiala v plasteh po 20 cm z valjanjem
- zasip pod zelenicami (po predhodni odobritvi geomehanika se lahko uporabi material iz izkopa)</t>
  </si>
  <si>
    <t>Ročni izkop v tamponu za temelje
robnikov,  s pravilnim odsekovanjem stranic in dna izkopa (obračun v raščenem stanju)</t>
  </si>
  <si>
    <t>Odvoz odvečnega materiala iz izkopov oziroma humusa na deponijo oddaljeno do 10 km oz. kmetijsko površino, po dogovoru z investitorjem oz. pristojnim občinskim upravnim organom</t>
  </si>
  <si>
    <t>V. ZGORNJI USTROJ</t>
  </si>
  <si>
    <t>Dobava in mehansko vgrajevanje tamp. materiala (prodec 0-32 mm), skupaj s komprimiranjem in planiranjem planuma
+- 1 cm</t>
  </si>
  <si>
    <t>deb. 25 cm, Ev2 =100 Mpa
- pod povoznimi asfaltnimi površinami (uvoz, manipulacija, parkirišča)</t>
  </si>
  <si>
    <t>b</t>
  </si>
  <si>
    <t>deb. 25 cm, Ev2 =100 Mpa
- pod povoznimi površinami (travne plošče - parkirišča)</t>
  </si>
  <si>
    <t>c</t>
  </si>
  <si>
    <t>deb. 20 cm, Ev2=80 Mpa
- pod nepovoznimi površinami (tlakovane površine)</t>
  </si>
  <si>
    <t>d</t>
  </si>
  <si>
    <t>deb. 20 cm, Ev2=40 Mpa
-zaščita fasade (gramozne krogle)</t>
  </si>
  <si>
    <t>VI. ASFALTERSKA DELA</t>
  </si>
  <si>
    <t>Pobrizg gramoznega planuma z bitumnomza asfaltni sloj, zaradi boljše povezave</t>
  </si>
  <si>
    <t>Dobava in strojno vgrajevanje nosilne plasti asfalta na pripravljeno tamponsko podlago
- AC 22 base B 70/100 A4
- deb. 6 cm</t>
  </si>
  <si>
    <t>Nabava in vgrajevanje obrabno zaporne plasti na nosilni sloj asfalta
- AC 8 surf B 70/100 A4
- deb. 3 cm</t>
  </si>
  <si>
    <t>VII. ZIDARSKA DELA</t>
  </si>
  <si>
    <t>Dobava, raznos in polaganje predfabriciranih robnikov iz cem.
betona v temelj (C 10/20), z zalivanjem stikov s cementno malto, skupaj z vsemi pomožnimi deli, mat. in prenosi.</t>
  </si>
  <si>
    <t xml:space="preserve">- dim. 15/25/100 cm </t>
  </si>
  <si>
    <t xml:space="preserve">- dim. 5/30/100 cm </t>
  </si>
  <si>
    <t>Dobava in vgrajevanje betonskih tlakovcev pravokotnih dimenzij 13.5,18,23.5/18cm, v pesek 4/8 mm, debeline 6 cm, na pripravljeno in utrjeno tamponsko podlogo, z vsemi pomožnimi deli, prenosi in materiali
-tlakovanje v zahodnem vogalu kompleksa, pločnik ob objektu in parkiriščih na vzhodni stani ter prostor za postavitev toplotne črpalke (tlakovci npr. kot Fašalek, Rustikal multicolor - rdeč, rjav, črn)</t>
  </si>
  <si>
    <t>Dobava in vgrajevanje travnih plošč dimenzij 40/60/10cm, v pesek 4/8 mm, debeline 6 cm, na pripravljeno in utrjeno tamponsko podlogo, z vsemi pomožnimi deli, prenosi in materiali
-pasovi med parkirišči (parkirišča za obiskovalce)</t>
  </si>
  <si>
    <t>Dobava in vgrajevanje gramoznih krogel fi 3-8 cm, v sloju 15 cm, na tamponsko podlago v deb. 20cm, z vsemi pomožnimi deli, prenosi in materiali
-zaščita fasade</t>
  </si>
  <si>
    <t>VIII. BETONSKA DELA</t>
  </si>
  <si>
    <t>podbeton C10/15</t>
  </si>
  <si>
    <t>dvostranski opaž temelja</t>
  </si>
  <si>
    <t>dvostranski opaž zidu</t>
  </si>
  <si>
    <t>beton C20/30 (temelj)</t>
  </si>
  <si>
    <t>beton C30/40 (zid)</t>
  </si>
  <si>
    <t>armatura: ocena 65 kg/m3 betona</t>
  </si>
  <si>
    <r>
      <t xml:space="preserve">Izgradnja zidu iz C 30/40, d=0,25 m, zid višine 1,50m (po opažnem načrtu), temelji zidu iz C 20/30, prer. 135/40cm, podložni beton C 10/15, deb.10 cm, skupaj z armaturo po arm. načrtu ter opaži. Vidna stena profilirana z letvicami pritrjenimi na opaž na cca 1 m. Vključno z izdelavo venca zidu z odkapom ter z dobavo vsega materiala, vsemi pomožnimi deli in transporti. 
-podporni zid </t>
    </r>
    <r>
      <rPr>
        <b/>
        <sz val="9"/>
        <rFont val="Courier New CE"/>
        <family val="0"/>
      </rPr>
      <t>Z2</t>
    </r>
    <r>
      <rPr>
        <sz val="9"/>
        <rFont val="Courier New CE"/>
        <family val="3"/>
      </rPr>
      <t xml:space="preserve"> (zid ob severni fasadi objekta, L= 7,0m)</t>
    </r>
  </si>
  <si>
    <t>IX. KANALIZACIJA</t>
  </si>
  <si>
    <t>Zakoličevanje trase kanalizacije in jaškov po situaciji in tabeli zakoličbenih točk</t>
  </si>
  <si>
    <t>- ravninski teren</t>
  </si>
  <si>
    <t>Strojni izkop jarkov za kanalizacijske cevi z razširitvijo izkopa za jaške, vtočne jaške in druge objekte kanalizacije. Izkop pod kotom 60 st., v zemlji III. ktg. z odmetom ob rob izkopa</t>
  </si>
  <si>
    <t>Planiranje dna kanala s točnostjo +-1 cm v projektiranem vzdolžnem padcu z ročnim izkopom povprečno 0,005 m3/m
- za kanalizacijo</t>
  </si>
  <si>
    <t>Dobava in vgrajevanje peščene
posteljice iz drobljenca (8-16 mm) za položitev kanaliz. cevi v projektiranem padcu z utrjevanjem (obračun v zbitem stanju)
- deb. 15 cm</t>
  </si>
  <si>
    <t>Dobava in vgrajevanje betona C15/20, kot obbetoniranje cevi pod povoznimi asf. površinami, pri minimalnih globinah ter pri križanju z drugimi komunalnimi vodi.</t>
  </si>
  <si>
    <t>Dobava in polaganje kanal. PVC UK cevi na pripravljeno podlago s spajanjem (oglavek z utorom, gum. tesnilo), čiščenjem površine cevi, rezanjem in vsemi pom. deli in materiali in deli</t>
  </si>
  <si>
    <t>- PVC DN 200</t>
  </si>
  <si>
    <t>- PVC DN 250</t>
  </si>
  <si>
    <t>Dobava in montaža: Protipožarna
tesnilna masa, deluje z ekspandiranjem, pakirana v kartušah, za zatesnitev prebojev cevi, ki so vodene skozi zidove in stropove na mejah požarnih sektorjev, komplet z dozirnikom za nanašanje, navodili, certifikati in kontrolnimi tablicami. Masa požarnega razreda B1 po DIN 4102.</t>
  </si>
  <si>
    <t xml:space="preserve">kot npr.: INTUMEX </t>
  </si>
  <si>
    <t>tip: Intumex S</t>
  </si>
  <si>
    <t>Dobava in montaža: Gasilni aparat na suhi prah (ABC), komplet z nastavkom za pritrditev na zid in drobnim pritrdilnim materialom. Aparat opremljen s certifikatom USM GA z vpisanim letom veljavnosti.</t>
  </si>
  <si>
    <t>kot npr.: ITPP Ribnica</t>
  </si>
  <si>
    <t>tip: S-6</t>
  </si>
  <si>
    <t>Dobava in montaža: Gasilni aparat na ogljikov dioksid (CO2), komplet z nastavkom za pritrditev na zid in drobnim pritrdilnim materialom. Aparat opremljen s certifikatom USM GA z vpisanim letom veljavnosti.</t>
  </si>
  <si>
    <t>tip: CO2-5</t>
  </si>
  <si>
    <t>Dobava in montaža: Umivalnik za invalide, z nasloni za komolce, ergonomsko oblikovan, sestoječ iz:
- umivalnik iz sanitarne keramike, 
- nosilne konzole za zidno vgradnjo, 
- sifonom s čepom 
- ter drobnim pritrdilnim materialom
  za montažo na zid</t>
  </si>
  <si>
    <t>kot npr.: DOLOMITE</t>
  </si>
  <si>
    <t>tip: ATLANTIS J0403 + J200767</t>
  </si>
  <si>
    <t>B×L= 670×600 mm</t>
  </si>
  <si>
    <t>Dobava in montaža: Stoječa baterija za umivalnik za invalide, z možnostjo nastavitve temperature, komplet z veznima cevkama ter z 2×kotni ventil.</t>
  </si>
  <si>
    <t>tip: ATLANTIS B1612AA</t>
  </si>
  <si>
    <t>Dobava in montaža: Ogledalo za invalide za montažo na zid z možnostjo spreminjanja naklona, komplet z drobnim pritrdilnim materialom.</t>
  </si>
  <si>
    <t>tip: ATLANTIS J2064</t>
  </si>
  <si>
    <t>650x650 mm</t>
  </si>
  <si>
    <t>Dobava in montaža: Držalo za invalide, za montažo pri umivalniku, zidna in talna pritrditev, komplet z drobnim pritrdilnim materialom.</t>
  </si>
  <si>
    <t>tip: ATLANTIS J2058</t>
  </si>
  <si>
    <t>700×800 mm</t>
  </si>
  <si>
    <t>Dobava in montaža: WC za invalide, sestoječ iz:
- WC školjka in izplakovalni kotliček
  iz sanitarnega porcelana s talnim
  odtokom,
- koleno za talni priključek,
- sedežna deska,
- drobnim pritrdilnim materialom,
- kotni ventil in gibka povezovalna
  cev.</t>
  </si>
  <si>
    <t>tip: ATLANTIS Monoblok</t>
  </si>
  <si>
    <t>B×L/H= 380×800/500 mm</t>
  </si>
  <si>
    <t>Dobava in montaža: Zidna mešalna baterija za opremo WC školjke za invalide, komplet s fleksibilno cevjo s pršilno glavo z gumbom za odpiranje prhe in zidnim nosilcem.</t>
  </si>
  <si>
    <t>tip: ATLANTIS A3172AA</t>
  </si>
  <si>
    <t>Dobava in montaža: Opora za invalide,
za montažo pri WC školjki, zidna, preklopna komplet z drobnim pritrdilnim materialom.</t>
  </si>
  <si>
    <t>tip: ATLANTIS J2060</t>
  </si>
  <si>
    <t>700×190 mm</t>
  </si>
  <si>
    <t>Dobava in montaža: Držalo za invalide
za montažo pri WC školjki, zidna, komplet z drobnim pritrdilnim materialom.</t>
  </si>
  <si>
    <t>tip: ATLANTIS J2019</t>
  </si>
  <si>
    <t>L=61,4 cm</t>
  </si>
  <si>
    <t>Dobava in montaža: Nosilna
konstrukcija za umivalnik, za univerzalno vgradnjo, sestoječa iz:
- jekleni okvir, površinko zaščiten
  s praškanjem in opleskan,
- nastavljive nogice 0÷200 mm,
- armaturna priključka mrzle in tople
  vode DN15-ZN,
- set za pritrditev umivalnika M10,
- nastavljiva montažna plošča za
  armaturne priključke,
- PE odtočno koleno Ø50,
- drobni pritrdilni material.</t>
  </si>
  <si>
    <t>kot npr.: LIV</t>
  </si>
  <si>
    <t>tip: art. 195383</t>
  </si>
  <si>
    <t>Dobava in montaža: Nosilna
konstrukcija za WC školjko, aktiviranje spredaj, za univerzalno vgradnjo, sestoječa iz:
- jekleni okvir, površinko zaščiten s
  praškanjem in opleskan,
- predmontirani in izolirani
  splakovanik s sprožilnim mehanizmom
  in tipko,
- nastavljive nogice 0÷240 mm,
- set za pritrditev,
- nastavljiva montažna plošča za
  armaturne priključke,
- armaturni priključek mrzle vode
  DN15-ZN,
- PE odtočno koleno Ø90,
- sifon,
- drobni pritrdilni material.</t>
  </si>
  <si>
    <t>tip: art. 223468 + tipka Selenite Eco</t>
  </si>
  <si>
    <t>Dobava in montaža: Nosilna
konstrukcija za pisoar, za univerzalno vgradnjo, sestoječa iz:
- jekleni okvir, površinko zaščiten s
  praškanjem in opleskan,
- nastavljive nogice 0÷200 mm,
- armaturni priključek mrzle vode
  DN15-ZN,
- set za pritrditev M8,
- nastavljiva montažna plošča za
  armaturne priključke,
- PE odtočno koleno Ø50,
- sifon,
- drobni pritrdilni material.</t>
  </si>
  <si>
    <t>tip: art. 195183</t>
  </si>
  <si>
    <t>Dobava in montaža: Umivalnik sestoječ iz: umivalnik iz sanitarne keramike, nosilna noga iz sanitarne keramike za mpontažo na zid, komplet drobnim pritrdilnim materialom za montažo na
zid.</t>
  </si>
  <si>
    <t>kot npr.: IDEAL STANDARD</t>
  </si>
  <si>
    <t>tip: FIORILE</t>
  </si>
  <si>
    <t>Dobava in montaža: Kromirana stoječa enoročna mešalna baterija z veznima cevkama, komplet z:
- 2× kotni ventil DN15,
- 1× kromiran izliv s sifonom DN32, s
  čepom in zapiralnim mehanizmom.</t>
  </si>
  <si>
    <t>kot npr.: ARMAL</t>
  </si>
  <si>
    <t>tip: ORIA 58-910-100F</t>
  </si>
  <si>
    <t>Dobava in montaža: WC školjka iz sanitarnega porcelana s stenskim odtokom, komplet s sedežno desko ter drobnim pritrdilnim materialom za montažo na zid.</t>
  </si>
  <si>
    <t>tip: FIORILE T 3438</t>
  </si>
  <si>
    <t>Dobava in montaža: Zidni pisoar iz sanitarnega porcelana, z iztokom Ø50, komplet z drobnim pritrdilnim
materialom.</t>
  </si>
  <si>
    <t>tip: MOSELLA</t>
  </si>
  <si>
    <t>Dobava in montaža: Podometni ročni sprožilni ventil za pisoar s
samodejnim nastavljivim vzmetnim zapiralom, komplet z:
- 1× kromirana vezna cevka z izlivom
  za pisoar,
- 1× odtočni sifonski lok za pisoar
  DN50,
- 1× kromirana odtočna cev.</t>
  </si>
  <si>
    <t>kot npr.: PRESTO</t>
  </si>
  <si>
    <t>tip: PRESTO 12A</t>
  </si>
  <si>
    <t>tip: B×L/H= 500×460/470 mm</t>
  </si>
  <si>
    <t>tip: ORIA 58-940-100</t>
  </si>
  <si>
    <t>Dobava in montaža: Podometna izplakovalna pipa za trokadero, z navojnima priključkoma, komplet s kromiranim maskirnim pokrovom.</t>
  </si>
  <si>
    <t>tip: DN20</t>
  </si>
  <si>
    <t>Dobava in montaža: Medeninasto
kromirano držalo za tekoče milo, z dozirnikom tekočega mila, komplet s pritrdilnim materialom za montažo na
zid.</t>
  </si>
  <si>
    <t>tip: 793-16-0203-0</t>
  </si>
  <si>
    <t>tip: V= cca 25 l</t>
  </si>
  <si>
    <t>Dobava in montaža: Držalo (zabojnik) za papirnate brisače (500 kos), komplet z drobnim pritrdilnim materialom za montažo na zid.</t>
  </si>
  <si>
    <t>kot npr.: CWS</t>
  </si>
  <si>
    <t>tip: CWS 201</t>
  </si>
  <si>
    <t>Dobava in montaža: Držalo za toaletni papir, komplet z drobnim pritrdilnim materialom za montažo na zid.</t>
  </si>
  <si>
    <t>tip: CWS 604</t>
  </si>
  <si>
    <t>Dobava in montaža: Dobava in montaža ogledalo, komplet z drobnim
pritrdilnim materialom za montažo na zid.</t>
  </si>
  <si>
    <t>tip: L×B= 600×400 mm</t>
  </si>
  <si>
    <r>
      <t xml:space="preserve">Dobava in montaža: Stoječa enoročna mešalna baterija z veznima cevkama in dolgim izpustom, komplet z 2×kotni ventil DN15, odliv za enojno pomivalno korito, sifon DN32.
</t>
    </r>
    <r>
      <rPr>
        <b/>
        <i/>
        <sz val="9"/>
        <rFont val="Courier New"/>
        <family val="3"/>
      </rPr>
      <t>OPOMBA:
POMIVALNO KORITO V OPREMI KUHINJE!</t>
    </r>
  </si>
  <si>
    <t>tip: ORIA 58-925-100F</t>
  </si>
  <si>
    <t>Dobava in montaža: Vzmetni varnostno izpustni ventil z navojnim priključkom, za sanitarno vodo, s tlakom odpiranja (p,max= 6 bar).</t>
  </si>
  <si>
    <t>Dobava in montaža: Protipovratni ventil z navojnim priključkom.</t>
  </si>
  <si>
    <t>kot npr.: GS</t>
  </si>
  <si>
    <t>Dobava in montaža: Krogelna pipa z navojnimi priključki in zaporno
ročico, komplet s tesnilnim
materialom.</t>
  </si>
  <si>
    <t>Dobava in montaža: Dušilni ventil za cirkulacijo, komplet s tesnilnim materialom.</t>
  </si>
  <si>
    <t>Dobava in montaža: Krogelna pipa z navojnim priključkom in zaporno ročico ter nastavkom za gumi cev.</t>
  </si>
  <si>
    <t>Dobava in montaža: Obtočna črpalka za sanitarno vodo (Tw=65°C), z navojnima priključkoma in programsko uro, komplet s holendri in tesnili.</t>
  </si>
  <si>
    <t>kot npr.: IMP PUMPS Ljubljana</t>
  </si>
  <si>
    <t>tip: SAN 15/40-130</t>
  </si>
  <si>
    <t>tip: DN 15 (21,3×2,65)</t>
  </si>
  <si>
    <t>tip: DN 20 (26,9×2,65)</t>
  </si>
  <si>
    <t>Dobava in montaža: Parozaporna
izolacija iz ekspandiranega polimera,  odpornost na ogenj DIN4102-B1, cevaste oblike, difuzijska upornost (μ &gt; 7000), komplet z lepilom in samolepilnimi trakovi.
Debelina 9 mm.</t>
  </si>
  <si>
    <t>tip: ST9 × 22 (DN15)</t>
  </si>
  <si>
    <t>tip: ST9 × 28 (DN20)</t>
  </si>
  <si>
    <t>tip: ST9 × 35 (DN25)</t>
  </si>
  <si>
    <t>Dobava in montaža: Parozaporna
izolacija iz ekspandiranega polimera,  odpornost na ogenj DIN4102-B1, cevaste oblike, difuzijska upornost (μ &gt; 7000), komplet z lepilom in samolepilnimi trakovi.
Debelina 13 mm.</t>
  </si>
  <si>
    <t>tip: ST13 × 22 (DN15)</t>
  </si>
  <si>
    <t>tip: ST13 × 28 (DN20)</t>
  </si>
  <si>
    <t>Dobava in montaža: Odtočne kanalizacijske cevi iz polipropilena - PP, s čašastim priključkom, po
DIN 19560, komplet s tesnili in pritrdilnim materialom ter
fazonskimi kosi (kolena, redukcije, odcepi, čistilni kosi...).</t>
  </si>
  <si>
    <t>kot npr.: WAVIN</t>
  </si>
  <si>
    <t>tip: HTEM - DN 110</t>
  </si>
  <si>
    <t>tip: HTEM - DN 75</t>
  </si>
  <si>
    <t>tip: HTEM - DN 50</t>
  </si>
  <si>
    <t>Dobava in montaža: Strešna kapa s strešno obrobo.</t>
  </si>
  <si>
    <t>kot npr.: POLOPLAST</t>
  </si>
  <si>
    <t>tip: DN 100</t>
  </si>
  <si>
    <t>Dobava in montaža: Talni sifon, pretočni.</t>
  </si>
  <si>
    <t>tip: HL 300 - DN 50/40</t>
  </si>
  <si>
    <t>Dobava in montaža: Talni sifon, nepretočni komplet s protismradno zaporo.</t>
  </si>
  <si>
    <t>kot npr.: HL</t>
  </si>
  <si>
    <t>tip: HL310NPr - DN 50</t>
  </si>
  <si>
    <t>Dobava in montaža: Spojni, tesnilni,  nosilni in pritrdilni material za
cevi, sestoječega iz:
varilni material, nosilne objemke z zateznimi vijaki in gumiranim vložkom (npr: MUPRO), jekleni profili (NPU in NPL), jekleni pocinkani perforiran
trak, jeklene navojne palice in jekleni vijaki (M8, M10, M12), vložki za vgradnjo v zid ali beton.</t>
  </si>
  <si>
    <t>Čiščenje, barvanje in korozijska zaščita vseh kovinskih delov v zvezi z vodovodno instalacijo.</t>
  </si>
  <si>
    <t>5.4.3.5. VODOVOD - OBJEKT</t>
  </si>
  <si>
    <t>5.4.3.6. PLIN - OBJEKT</t>
  </si>
  <si>
    <t>Dobava in montaža: Plinska krogelna pipa (DVGW), z notranjima navojema, komplet z zaporno ročico.</t>
  </si>
  <si>
    <t>kot npr.: KOVINA Šmartno</t>
  </si>
  <si>
    <t>tip: DN25 (pN4)</t>
  </si>
  <si>
    <t>Dobava in montaža: Čistilni kos z notranjima navojnima priključkoma.</t>
  </si>
  <si>
    <t>Dobava in montaža: Plinski termični varnostno zaporni ventil (DVGW VP 301), odpornost 60 min pri 925°C, z notranjim in zunanjim navojem.</t>
  </si>
  <si>
    <t>kot npr.: TECO</t>
  </si>
  <si>
    <t>tip: TAS</t>
  </si>
  <si>
    <t>Dobava in montaža: Plinski manometer z navojnim priključkom, komplet z
zapornim ventilom (vzmetno odpiranje z gumbom).</t>
  </si>
  <si>
    <t>tip: p= 0÷100 mbar</t>
  </si>
  <si>
    <t>Dobava in montaža: Črna brezšivna cev, po DIN 2448, komplet s fazonskimi kosi (varilni loki, odcepi, redukcije…), ter varilnim materialom.</t>
  </si>
  <si>
    <t>tip: DN 25 (33,7×2,6)</t>
  </si>
  <si>
    <t>Korozijska zaščita in barvanje z rumeno epoksi barvo (2-krat) cevi in nosilnega materiala v zvezi s plinsko instalacijo RAL 1021 rumena.</t>
  </si>
  <si>
    <t>Pri zunanjih razvodih in postavitvah opreme je upoštevati zakoličbo oz. umestitev v prostor in geodetska dela, potrebna za izdelavo PID-a!</t>
  </si>
  <si>
    <t>5.4.3.7. VODOVOD - ZUNANJI RAZVOD</t>
  </si>
  <si>
    <t>VODOVOD - Z.R. - STROJNI MONTAŽNI DEL</t>
  </si>
  <si>
    <t>kot npr: MINERVA</t>
  </si>
  <si>
    <t>tip: DN25 - PEHD 32×3,6 (pN16)</t>
  </si>
  <si>
    <t>tip: DN50 - PEHD 63×7,1 (pN16)</t>
  </si>
  <si>
    <t>kot npr.: FRIATEC</t>
  </si>
  <si>
    <t>tip: DN25</t>
  </si>
  <si>
    <t>Dobava in montaža: Nelegirana jeklena cev za varenje in vrezovanje, SIST ISO 10255, vroče cinkana, komplet z navojnimi fazonskimi kosi, ter tesnilnim materialom.
Cev se dobavi predizolirano s trdo PVC folijo.
Vse fazonske kose se zaščiti z "DEKORODAL" bitumenskim trakom.</t>
  </si>
  <si>
    <t>Dobava in montaža: Pipa z notranjima navojnima priključkoma in zaporno
ročico.</t>
  </si>
  <si>
    <t>Dobava in montaža: Protipovratni vzmetni ventil za sanitarno vodo, z notranjima navojnima priključkoma.</t>
  </si>
  <si>
    <t>kot npr.: ELSTER</t>
  </si>
  <si>
    <t>tip: MT 2,5</t>
  </si>
  <si>
    <t>Dobava in montaža: Regulator tlaka z vretenom za nastavitev končnega tlaka, z manometrom, z navojnimi priključki, komplet s holendri in tesnilnim materialom in vijaki.</t>
  </si>
  <si>
    <t>kot npr.: BRAUKMANN</t>
  </si>
  <si>
    <t>tip: D 06 F-25A</t>
  </si>
  <si>
    <t>* Regulator tlaka se vgradi v primeru, da znaša dejanski tlak na vodovodnem priključku v vodomernem jašku več kot 4,0 bar!</t>
  </si>
  <si>
    <t>Položitev opozorilnega traka iz umetne mase z napisom "POZOR VODOVOD" z vgrajenim trakom iz nerjavečega jekla.</t>
  </si>
  <si>
    <t>Izvedba priključkov na obstoječe omrežje mrzle vode, komplet s spojnim in tesnilnim materialom.</t>
  </si>
  <si>
    <t>Nadzor nad izgradnjo vodovodnega priključka od javnega vodovoda do vodomernega jaška in nad izgradnjo vodomernega jaška s strani upravljalca vodovoda.</t>
  </si>
  <si>
    <t xml:space="preserve">GRADBENA DELA ZA VODOVOD - Z.R. </t>
  </si>
  <si>
    <t>SPLOŠNO:
Ob izvedbi širokega izkopa mora geomehanik potrditi naklon izkopa. Vse količine zemeljskih del, tamponov, so podane v raščenem oz. zbitem stanju
Lokacijo stalne deponije za odvoz odvečnega materiala iz izkopov določi pristojni občinski organ</t>
  </si>
  <si>
    <t>Zakoličevanje trase.</t>
  </si>
  <si>
    <t>Obeleženje obstoječih tangiranih komunalnih vodov na trasi vodovoda.</t>
  </si>
  <si>
    <t xml:space="preserve">Kombinirani izkop jarka za nov priključni  vodovod, ki poteka po neutrjenih (zelenih) površinah, skupna dolžina ca 20 m, s predhodnim odrivom zgornje plasti zemlje in ločenim deponiranjem, povprečne globine
ca 1,4 m, širina spodaj 50cm, stranice pod nagibom 60 stopinj oz. ga določi geomehanik, z odmetom min 1m od roba izkopa,z ročnim planiranjem dna
(točnost +- 3cm). </t>
  </si>
  <si>
    <t>- zemlja III. In IV. ktg.</t>
  </si>
  <si>
    <t>Dobava in vmetavanje peska pod cevi 10 cm ter zasip s peskom 15 cm nad temenom cevi, komplet.</t>
  </si>
  <si>
    <t>Zasip jarkov po trasi z zelenimi (oz. nepovoznimi) površinami v dolžini ca 6m, izvedeno skladno z normativi, z vzpostavitvijo prvotnega stanja (zasip selekcioniranega materiala iz izkopa, zatravitev itd.).</t>
  </si>
  <si>
    <t>Zasip jarka po trasi utrjenih površin, (dolžina trase ca 15 m), v sestavi:</t>
  </si>
  <si>
    <t xml:space="preserve">- strojno utrjevanje planuma spodnjega ustroja </t>
  </si>
  <si>
    <r>
      <t xml:space="preserve">- zasip jarkov s prodnatim materialom pod tlakovanimi površinami - v primeru ustreznosti se lahko uporabi selekcioniran material iz izkopa (pregleda in odobri geomehanik) v plasteh po 20 cm (posteljica in nadkrivni sloj peska upoštevan v drugi postavki), z namestitvijo opozorilnega traka (trak zajet pri strojnem popisu), komplet.
</t>
    </r>
    <r>
      <rPr>
        <b/>
        <i/>
        <sz val="9"/>
        <rFont val="Courier New"/>
        <family val="3"/>
      </rPr>
      <t>OPOMBA:</t>
    </r>
    <r>
      <rPr>
        <i/>
        <sz val="9"/>
        <rFont val="Courier New"/>
        <family val="3"/>
      </rPr>
      <t xml:space="preserve">
Pri ponudbi upoštevati nov prodnati material za zasip!</t>
    </r>
  </si>
  <si>
    <t>- dobava in mehansko vgrajevanje tamponskega materiala pod tlakovanimi površinami, skupaj s komprimiranjem
in planiranjem +-1 cm, deb. 25 cm, Ev2=60.</t>
  </si>
  <si>
    <t>Odvoz odvečnega materiala iz začasne deponije na gradbišču na stalno deponijo, oddaljeno do 15 km,skupaj z nakladanjem in zvračanjem (obračun v raščenem stanju). Po dogovoru z investitorjem v ceni zajeti tudi
stroške deponiranja materiala
OPOMBA: Pri odvozu je upoštevano, da
se zasip na trasi skozi obstoječe
povozne površine izvede z novim prodnatim materialom!</t>
  </si>
  <si>
    <t>Izvedba vodovodnega jaška, komplet z izkopom zemlje IV. ktg., zasipom ob jašku po končanih delih in odvozom odvečnega materiala na deponijo,
dobava in montaža opaža, vgrajevanje arm.,betona C 25/30 (vodotesen) v dno, stene in ploščo, skupaj z Al pokrovom 60/60cm z okvirjem. V ceni so zajeti zasip, vsa pom. dela in materiali.</t>
  </si>
  <si>
    <t>- jašek svetlih
  dim. 1,0/1,0; glob.1,50 m</t>
  </si>
  <si>
    <t>VODOVOD - Z.R. - STROJNI IN MONTAŽNI DEL</t>
  </si>
  <si>
    <t>GRADBENA DELA ZA VODOVOD - Z.R.</t>
  </si>
  <si>
    <t>SPLOŠNO:
Ob izvedbi širokega izkopa mora geomehanik potrditi naklon izkopa. Vse količine zemeljskih del, tamponov, so podane v raščenem oz. zbitem stanju. Lokacijo stalne deponije za odvoz odvečnega materiala iz izkopov določi pristojni občinski organ</t>
  </si>
  <si>
    <t>5.4.3.8. PLIN - ZUNANJI RAZVOD</t>
  </si>
  <si>
    <t>PLIN - Z.R. - STROJNI MONTAŽNI DEL</t>
  </si>
  <si>
    <t>kot npr.: MINERVA</t>
  </si>
  <si>
    <t>tip: DN25 - PEHD 32×3,0 (pN4)</t>
  </si>
  <si>
    <t>Dobava in montaža: Navrtalno sedlo z vgrajenim rezalom za priključitev novega odcepa na obstoječo plinsko cev pod tlakom, komplet z varilnim nastavkom za varilno obojko PE-HD.</t>
  </si>
  <si>
    <t>tip: SA 150 - 32 (pN4)</t>
  </si>
  <si>
    <t>kot npr.: MERTIK MAXITROL</t>
  </si>
  <si>
    <t>tip: GAS - STOP</t>
  </si>
  <si>
    <t>tip: USTR 32/25 (pN4)</t>
  </si>
  <si>
    <t>kot npr.: JELEN Mengeš</t>
  </si>
  <si>
    <t>Dobava in montaža: Plinska požarna
pipa (DVGW) z vgrajenim dielektričnim kosom, z navojnima priključkoma in zaporno ročico, komplet s tesnilnim materialom.</t>
  </si>
  <si>
    <t>Dobava in montaža: Nevarjena jeklena
cev za tlačne cevovode, izdelane po
SIST EN 10216, komplet z varilnimi fazonskimi kosi, ter varilnim
materialom.</t>
  </si>
  <si>
    <t>Dobava in montaža: Omarica za požarno pipo, regulator tlaka in plinomer G4, sestoječe iz: ohišje omarice iz INOX pločevine, ventilirana vratca, tečaji in zapiralni mehanizem s ključavnico na kovanec, komplet z drobnim pritrdilnim materialom.</t>
  </si>
  <si>
    <t>tip: L×B/H= 800×250/900 mm</t>
  </si>
  <si>
    <t>Dobava in montaža: Plinska krogelna pipa z notranjim in zunanjim navojnim priključkom, zaporno ročico za izpih plinskega razvoda.</t>
  </si>
  <si>
    <t>tip: DN 15 (pN4)</t>
  </si>
  <si>
    <t>Montaža: Plinski nizkotlačni regulator tlaka - reducirni ventil z notranjima navojnima priključkoma, dvojno
membrano ter z varnostno zapornim ventilom, za varovanje pred previsokim ali prenizkim tlakom v skladu z
DVGW - G 490.</t>
  </si>
  <si>
    <t>* Dobavi koncesionar!</t>
  </si>
  <si>
    <t>Montaža: Mehovni plinomer - plinski merilnik pretoka, z navojnima priključkoma, komplet s holendri.</t>
  </si>
  <si>
    <t>kot npr.: ACTARIS</t>
  </si>
  <si>
    <t>tip: G 4</t>
  </si>
  <si>
    <t>Korozijska zaščita in barvanje z oljno barvo, cevi in nosilnega materiala v zvezi s plinsko instalacijo.</t>
  </si>
  <si>
    <t>tip: RAL 1021 - rumena</t>
  </si>
  <si>
    <t>Dobava in montaža: Spojni, tesnilni, nosilni in pritrdilni material za cevi, sestoječ iz: nosilne objemke z vjakom, jekleni profili (NPU in NPL), jekleni pocinkani perforiran trak, jeklene navojne palice in jekleni vijaki (M8, M10, M12), vložki za vgradnjo v zid ali beton.</t>
  </si>
  <si>
    <t>Dobava in montaža: Opozorilni trak iz PVC plastike, rumene barve RAL 1021, s črnim napisom "POZOR PLIN".</t>
  </si>
  <si>
    <t>Izvedba priključkov na obstoječ plinski razvod.</t>
  </si>
  <si>
    <t>Nadzor nad izgradnjo plinskega priključka od javnega plinovoda do požarne pipe in merilno regulacijske omarice na objektu, s strani upravljalca vodovoda.</t>
  </si>
  <si>
    <t>GRADBENA DELA ZA PLIN - Z.R.</t>
  </si>
  <si>
    <t>Zakoličevanje trase plinovoda.</t>
  </si>
  <si>
    <t>Obeleženje obstoječih tangiranih komunalnih vodov na trasi plinovoda.</t>
  </si>
  <si>
    <t>Kombinirani izkop jarka za plinovod po nepovoznih površinah, skupna dolžina
ca 10 m, s selekcioniranjem materiala
iz izkopa, povprečne globine cca 1,4 m, širina spodaj 50cm, stranice pod
nagibom 60 stopinj oz. ga določi geomehanik, z odmetom min 1m od roba izkopa,z ročnim planiranjem dna
(točnost +- 3cm).</t>
  </si>
  <si>
    <t>Dobava in vmetavanje peska pod cevi
10 cm ter zasip s peskom 20 cm nad temenom cevi, komplet.</t>
  </si>
  <si>
    <t>Zasip jarkov po trasi z nepovoznimi površinami v dolžini ca 10 m, izvedeno skladno z normativi, z vzpostavitvijo prvotnega stanja (zasip selekcioniranega materiala iz izkopa, zatravitev po potrebi itd.).</t>
  </si>
  <si>
    <t>Odvoz odvečnega materiala iz začasne deponije na gradbišču na stalno deponijo, oddaljeno do 15 km,skupaj z nakladanjem in zvračanjem (obračun v raščenem stanju). Po dogovoru z investitorjem v ceni zajeti tudi
stroške deponiranja materiala.</t>
  </si>
  <si>
    <t>5 - STROJNE INSTALACIJE IN STROJNA OPREMA</t>
  </si>
  <si>
    <t xml:space="preserve">SKUPAJ </t>
  </si>
  <si>
    <t>- Vsa vgrajena oprema mora imeti certifikate ter mora biti medsebojno kompatibilna.
Izvajalec mora pri vgradnji vseh elementov upoštevati vsa navodila in  tehnične specifikacije dobavljenih in vgrajenih elementov!</t>
  </si>
  <si>
    <t xml:space="preserve">Izdelava bet.kab. AB jaška velikosti fi-60cm in globine 80cm, betoniranje, vgradnja LTŽ pokrova, izdelava uvodnih oken, koplet z izkopom zemlje III. ktg z delno ročnim (20%) in delno strojnim (80%) izkopom ter z dobavo vsega potrebnega materiala </t>
  </si>
  <si>
    <t>Odvoz odvečnega materiala iz izkopa za kab. kanalizacijo in jaške na deponijo oddaljeno do 10 km, skupaj z nakladanjem, zavračanjem in razstiranjem, vključno s stroški deponije</t>
  </si>
  <si>
    <t>- 8-248com, 8 particij, vgrajen pozivnik, kovinsko ohišje, možnost priključitve 15 tipkovnic, 200 uporabniških kod, do 79 programabilnih izhodov, možnost shranjevanja do 400 dogodkov, možnost priključitve brezžičnih elementov</t>
  </si>
  <si>
    <t>- akumulator 12V/7,2Ah, 2kos</t>
  </si>
  <si>
    <t>Sabotažno stikalo
enakovredno: D110</t>
  </si>
  <si>
    <t>Vmesnik za priključitev razširitvenih modulov na centralo, dvojno MUX vodilo
enakovredno: DS7436</t>
  </si>
  <si>
    <t>Modul z 8 programljivimi izhodi-releji
enakovredno: DX3010</t>
  </si>
  <si>
    <t>Razširitveni modul za 8 con
enakovredno: DS7432E</t>
  </si>
  <si>
    <t>Alfenumerične tipkovnica, multifunkcijska, za vklop - izklop
enakovredno: DS7447E</t>
  </si>
  <si>
    <t xml:space="preserve">Alarmna sirena - notranja
enakovredno: </t>
  </si>
  <si>
    <t xml:space="preserve">Alarmna sirena - zunanja
enakovredno: </t>
  </si>
  <si>
    <t>Magnetni kontakt
enakovredno: MPS45W</t>
  </si>
  <si>
    <t>Dual PIR / MW senzor gibanja (mikrovalovi), neobčutljiv na male živali, domet 11x11m
enakovredno: MPS45W</t>
  </si>
  <si>
    <t>Montaža sistema na pripravljene inštalacije (inštalacije opravi elektroinštalatr po navodilih dobavitelja opreme), parametriranje, programiranje in predaja sistema. Preizkus delovanja in šolanje uporabnikov. V protivlomnem sistemu ni zajeta oprema za prenos tihega alarma na policijo</t>
  </si>
  <si>
    <t>Drobni montažni material in pribor (cca. 5% predračunske vrednosti)</t>
  </si>
  <si>
    <t xml:space="preserve">Izdelava izvršilne dokumentacije z navodili za obratovanje     </t>
  </si>
  <si>
    <t>INSTALACIJA VIDEO NADZORA</t>
  </si>
  <si>
    <t>Koaksialni kabel RG-59U, položen v izolacijske cevi</t>
  </si>
  <si>
    <t>Kabel NYM-J 3x1,5 mm2</t>
  </si>
  <si>
    <t>Izolacijska cev PN/T-13,5 mm</t>
  </si>
  <si>
    <t>Plastični kanal dim 40x25mm bele barve, komplet s priborom za montažo</t>
  </si>
  <si>
    <t>Prenapetostna zaščita, vtičnica ZEP 2,5kA "ISKRA"</t>
  </si>
  <si>
    <t>1 -   GRADBENO OBRTNIŠKA DELA</t>
  </si>
  <si>
    <t>3.2 - ZUNANJA UREDITEV</t>
  </si>
  <si>
    <t>4.1 - SPLOŠNE ELEKTRO INSTALACIJE</t>
  </si>
  <si>
    <t>4.2 - EL.INST. - el.priključek</t>
  </si>
  <si>
    <t>4.2 - EL.INST. - tehnična zaščita</t>
  </si>
  <si>
    <t>5 -   STROJNE INSTALACIJE</t>
  </si>
  <si>
    <t>6 -   TELEKOMUNIKACIJE</t>
  </si>
  <si>
    <t>SKUPAJ:</t>
  </si>
  <si>
    <t xml:space="preserve">DDV  </t>
  </si>
  <si>
    <t>SKUPAJ (vrednost z DDV):</t>
  </si>
  <si>
    <t>%</t>
  </si>
  <si>
    <t xml:space="preserve">tip: </t>
  </si>
  <si>
    <t>Dobava in montaža: PE-HD polietilenska cev visoke gostote, izdelane po SIST ISO 4427 in SIST EN 12201, SDR 9, za nazivni tlak pN16 bar.
Komplet s prirobničnimi spojkami, koleni, odcepi in spojkami za kovinsko cev in armaturo.</t>
  </si>
  <si>
    <t>Dobava in montaža: Navrtalni spoj PE-HD 150/32, pN16 bar, za priklop pod pritiskom.</t>
  </si>
  <si>
    <t>DN25</t>
  </si>
  <si>
    <t>Dobava in montaža: Horizontalni hišni vodomer z navojnimi priključki, z možnostjo daljinskega odčitovanja, komplet s holendri in tesnilnim materialom.</t>
  </si>
  <si>
    <t>Q°n= 2,5 m3/h</t>
  </si>
  <si>
    <t>Q°= 0,05÷5 m3/h</t>
  </si>
  <si>
    <t>DN20</t>
  </si>
  <si>
    <t>p1= 1,5÷6 bar</t>
  </si>
  <si>
    <t>pN25 - DN25</t>
  </si>
  <si>
    <t>Dobava in montaža: Pokrov iz toplo pocinkane rebraste pločevine, komplet z okvirjem za vgradnjo v beton, s tečaji in zapiralnim mehanizmom in pridržalno verižico.</t>
  </si>
  <si>
    <t xml:space="preserve">B×B= 600×600 mm </t>
  </si>
  <si>
    <t>Pri vseh elementih je potrebno upoštevati ves montažni in tesnilni material.</t>
  </si>
  <si>
    <t>kot npr.: VIESSMANN</t>
  </si>
  <si>
    <t>tip: VITODENS 222-W</t>
  </si>
  <si>
    <t>kot npr.: MECUM</t>
  </si>
  <si>
    <t>tip: MINI FLOWATCH2</t>
  </si>
  <si>
    <t>Pel= 19 W, U= 230V</t>
  </si>
  <si>
    <t>* Priklop kondenza v kanalizacijo izvesti z vrha!</t>
  </si>
  <si>
    <t>tip: DN60/100</t>
  </si>
  <si>
    <t>L= cca. 13,0 m</t>
  </si>
  <si>
    <t>Dobava in montaža: Zaprta membranska ekspanzijska posoda za varovanje sistema toplovodnega ogrevanja, komplet s priključki.</t>
  </si>
  <si>
    <t>kot npr.: Pneumatex</t>
  </si>
  <si>
    <t>tip: SD 80.3</t>
  </si>
  <si>
    <t>V= 80 l</t>
  </si>
  <si>
    <t>p_pol= 1,4 bar, DN20</t>
  </si>
  <si>
    <t>tip: SD 35.3</t>
  </si>
  <si>
    <t>V= 35 l</t>
  </si>
  <si>
    <t>Dobava in montaža: Vzmetni varnostno izpustni ventil z navojnim priključkom in tesnilnim materialom.</t>
  </si>
  <si>
    <t>tip: DSV 20-2,5 DN20/25</t>
  </si>
  <si>
    <t>tlak odpiranja 2,5 bar (3,0 bar abs)</t>
  </si>
  <si>
    <t>Krogelni navojni ventil kot npr. PNEUMATEX tip KAH ("IMI International, Brežice), z vsem tesnilnim materialom, plombiran v odprtem položaju (za cevno povezavo z ekspanzijsko posodo)</t>
  </si>
  <si>
    <t>tip: KAH 20</t>
  </si>
  <si>
    <t>DN 20</t>
  </si>
  <si>
    <t>Avtomatska ionska mehčalna naprava za polnjenje sistema centralnega ogrevanja, komplet.</t>
  </si>
  <si>
    <t>kot npr.: CMC Ekocon</t>
  </si>
  <si>
    <t>tip: MULTI BOX 200</t>
  </si>
  <si>
    <t>Q= 1,0 m3/h</t>
  </si>
  <si>
    <t>Sistem za avtomatsko dopolnjevanje sistema centralnega ogrevanja.</t>
  </si>
  <si>
    <t>tip: pleno PI</t>
  </si>
  <si>
    <t>Ps= 10 bar, Kvs= 0,7 m3/h</t>
  </si>
  <si>
    <t>Lovilna posoda za odpadne odzračne vode (za 8 odtokov), iz pocinkane
pločevine s sifonom in odtokom fi 50, komplet.</t>
  </si>
  <si>
    <t xml:space="preserve">kot npr.: </t>
  </si>
  <si>
    <t xml:space="preserve">tip: dim. 500x150x250 mm </t>
  </si>
  <si>
    <t>Dobava in montaža: Hidravlični razdelilec toplovodnega ogrevanja iz črne jeklene cevi, z bombiranima dnema in vsemi priključki po načrtu.</t>
  </si>
  <si>
    <t>tip: DN×L= 125×1000</t>
  </si>
  <si>
    <t>Priključek: 1 × DN50 v</t>
  </si>
  <si>
    <t>Priključek: 3 × DN40 n</t>
  </si>
  <si>
    <t>Priključek: 1 × DN25 n</t>
  </si>
  <si>
    <t>Priključek: 1 × DN32 n (polni pretok)</t>
  </si>
  <si>
    <t>Priključek: 1 × DN10 n (praznilne pipice)</t>
  </si>
  <si>
    <t>* Natančne mere vzeti na objektu!</t>
  </si>
  <si>
    <t>Dobava in montaža: Elektronsko krmiljena obtočna črpalka s prirobničnima priključkoma, komplet s tesnilnim in vijačnim materialom ter povezavo na avtomatiko.</t>
  </si>
  <si>
    <t>kot npr.: IMP Pumps Ljubljana</t>
  </si>
  <si>
    <t>tip: NMT 40</t>
  </si>
  <si>
    <t>V°=5,3 m3/h; dp=26 kPa</t>
  </si>
  <si>
    <t xml:space="preserve">Pel=500 W (230 V) </t>
  </si>
  <si>
    <t>DN40</t>
  </si>
  <si>
    <t>Dobava in montaža: Elektronsko krmiljena obtočna črpalka z navojnima priključkoma, komplet s tesnilnim in vijačnim materialom ter povezavo na avtomatiko.</t>
  </si>
  <si>
    <t>tip: NMT 20/60-180</t>
  </si>
  <si>
    <t>V°=0,8 m3/h; dp=6 kPa</t>
  </si>
  <si>
    <t xml:space="preserve">Pel=50 W (230 V) </t>
  </si>
  <si>
    <t>tip: NMT 25/80-180</t>
  </si>
  <si>
    <t>V°=1,7 m3/h; dp=37,5 kPa</t>
  </si>
  <si>
    <t xml:space="preserve">Pel=75 W (230 V) </t>
  </si>
  <si>
    <t>kot npr.: AERMEC</t>
  </si>
  <si>
    <t>tip: ANL100HA</t>
  </si>
  <si>
    <t>Qg=29 kW</t>
  </si>
  <si>
    <t>Qh=26 kW</t>
  </si>
  <si>
    <t>Pel=10,2 kW (400 V)</t>
  </si>
  <si>
    <t>Dobava: Nestrupeni glikol za
polnjenje sistema toplotne črpalke do toplotnega prenosnika, na temperaturo zmrzlišča -25°C.</t>
  </si>
  <si>
    <t>kot npr.: DANFOSS</t>
  </si>
  <si>
    <t>tip: XB 40-1 80</t>
  </si>
  <si>
    <t>Q= 26 kW</t>
  </si>
  <si>
    <t>t_prim.= 7/12 °C</t>
  </si>
  <si>
    <t>t_sek.= 9/14 °C</t>
  </si>
  <si>
    <t>Dobava in montaža: Tripotni
regulacijski ventil z notranjim navojem z motornim pogonom.</t>
  </si>
  <si>
    <t>tip: VRG3 20/6,3 + AMV435</t>
  </si>
  <si>
    <t>Dobava in montaža: Krogelna pipa z notranjima navojnima priključkoma in zaporno ročico.</t>
  </si>
  <si>
    <t xml:space="preserve">tip: DN25 (pN16) </t>
  </si>
  <si>
    <t xml:space="preserve">tip: DN32 (pN16) </t>
  </si>
  <si>
    <t xml:space="preserve">tip: DN40 (pN16) </t>
  </si>
  <si>
    <t xml:space="preserve">tip: DN50 (pN16) </t>
  </si>
  <si>
    <t>Dobava in montaža: Protipovratni
vzmetni ventil z notranjima navojnima priključkoma, komplet s tesnilnim materialom.</t>
  </si>
  <si>
    <t>tip: DN25 (pN16)</t>
  </si>
  <si>
    <t>tip: DN40 (pN16)</t>
  </si>
  <si>
    <t>tip: DN50 (pN16)</t>
  </si>
  <si>
    <t>Dobava in montaža: Čistilni kos z notranjima navojnima priključkoma, komplet s tesnilnim materialom.</t>
  </si>
  <si>
    <t>kot npr:</t>
  </si>
  <si>
    <t>Dobava in montaža: Avtomatski odzračevalni ventil z navojnim priključkom.</t>
  </si>
  <si>
    <t>kot npr.: KOVINA</t>
  </si>
  <si>
    <t>tip: DN10 (pN10)</t>
  </si>
  <si>
    <t>Dobava in montaža: Krogelna pipa z notranjim in zunanjim navojnim priključkom, zaporno ročico in
nastavkom za gumi cev.</t>
  </si>
  <si>
    <t>tip: DN15 (pN16)</t>
  </si>
  <si>
    <t>tip: V=1 l</t>
  </si>
  <si>
    <t>Dobava in montaža: Okrogli bimetalni termometer (D= 80 mm), s priključkom zadaj.</t>
  </si>
  <si>
    <t>kot npr.: FAR</t>
  </si>
  <si>
    <t>tip: 2600</t>
  </si>
  <si>
    <t>Dobava in montaža: Okrogli manometer
(D= 60 mm), z radialnim priključkom komplet z zapornim ventilom.</t>
  </si>
  <si>
    <t>tip: 2500</t>
  </si>
  <si>
    <t>Dobava in montaža: Predizolirana dvojna PE cev, s poliuretansko izolacijo (gostota,  80-90 kg/m3, max. temeratura medija 95°C), s plaščem iz polietilena (PE-HD). Komplet s fazonskimi kosi (kolena, T kosi, redukcije, fiksne točke, ...).</t>
  </si>
  <si>
    <t>kot npr.: BRUGG</t>
  </si>
  <si>
    <t>tip: CPX-DUO 63+63/182 Plus</t>
  </si>
  <si>
    <t>Dobava in montaža: Skozi-zidno tesnilo za predizolirane cevi.</t>
  </si>
  <si>
    <t>Dobava in montaža: Prehodni kos PE - jeklo.</t>
  </si>
  <si>
    <t>PE63 - DN50</t>
  </si>
  <si>
    <t>Dobava in montaža: Nelegirana
jeklena cev za varjenje in vrezovanje, SIST ISO 10255, komplet z varilnimi fazonskimi kosi, ter varilnim materialom.</t>
  </si>
  <si>
    <t>tip: DN 25 (33,7×3,25)</t>
  </si>
  <si>
    <t>tip: DN 32 (42,4×3,25)</t>
  </si>
  <si>
    <t>tip: DN 40 (48,3×3,25)</t>
  </si>
  <si>
    <t>tip: DN 50 (60,3×3,65)</t>
  </si>
  <si>
    <t>Dobava in montaža: Parozaporna
izolacija iz ekspandiranega polimera,  odpornost na ogenj DIN4102-B1, cevaste oblike, difuzijska upornost
(mi &gt; 7000), komplet z lepilom in samolepilnimi trakovi.
Debelina 32 mm.</t>
  </si>
  <si>
    <t>kot npr.: K-FLEX</t>
  </si>
  <si>
    <t>tip: ST32 × 35 (DN25)</t>
  </si>
  <si>
    <t>tip: ST32 × 42 (DN32)</t>
  </si>
  <si>
    <t>tip: ST32 × 48 (DN40)</t>
  </si>
  <si>
    <t>tip: ST32 × 60 (DN50)</t>
  </si>
  <si>
    <t>Zaščita izolacije iz aluminijaste pločevine z drobnim spojnim
materialom.</t>
  </si>
  <si>
    <t>Korozijska zaščita in barvanje
nosilnega in pritrdilnega materiala. Bela RAL 9001. Barva s temperaturno odpornostjo do 140°C.</t>
  </si>
  <si>
    <t>Splošni stroški iz opisa v uvodu "splošno".</t>
  </si>
  <si>
    <t>Vse naprave in elementi v popisu materiala in del so navedeni samo primeroma (kot npr.). S privolitvijo investitorja se lahko vse naprave nadomesti z ustreznimi.</t>
  </si>
  <si>
    <t>Vse naprave in elemente se mora dobaviti z vsemi ustreznimi certifikati, atesti, garancijami, navodili za obratovanje, vzdrževanje, posluževanje in servisiranje ter funkcionalno shemo izvedenega stanja.</t>
  </si>
  <si>
    <t>Pri vseh napravah je potrebno upoštevati stroške vseh preizkusov, izpiranja in polnjenja cevnih sistemov, zagona, meritve in nastavitve obratovalnih količin vključno s pridobitvijo ustreznih certifikatov s strani pooblaščenih institucij.</t>
  </si>
  <si>
    <t>Pri izvedbi je potrebno upoštevati stroške vseh pripravljalnih in zaključnih del (vključno z usklajevanjem z ostalimi izvajalci na objektu) ter vse transportne, zavarovalne in ostale splošne stroške.</t>
  </si>
  <si>
    <t>Dobava in montaža: Kondenzacijski stenski plinski toplovodni kotel z integriranim bojlerjem sanitarne vode:
plinsko kurišče z dovodom zgorevalnega zraka in odvodom dimnih plinov skozi streho z ventilatorjem pred toplotnim menjalnikom. Zajem zraka in izpus</t>
  </si>
  <si>
    <t>OPOMBA:
Vremensko vodena regulacija za krmiljenje temperature vode predtoka po zunanji temperaturi in sicer:
- ogrevalni kotel - 1 kom
- ogrevalni krog - konvektorji
  (črpalka, meš.vent.) - 3 kom
- ogrevalni krog - radiatorji
  (črpalka) - 1 kom
- ogreva</t>
  </si>
  <si>
    <t>Dobava in montaža: Črpalka za odvod kondenza iz plinskega kotla v fekalno kanalizacijo, z modulom črpalke, detekcijskim modulom, sesalno cevjo, odzračevalno cevjo, kablom
detekcijskega modula, vso avtomatiko in povezovalnimi cevmi. Faktor kislosti kondenz</t>
  </si>
  <si>
    <t>Dobava in montaža: Koaksialni dimnik
iz Inox pločevine (DIN 1.4404)
sestoječ iz:
priključni kos za toplovodni kotel, T revizijski kos, dimniška koaksialna tuljava, kolena, koleno s pipico za izpust, končni kos s strešno zajemno izpustno kapo, strešna obro</t>
  </si>
  <si>
    <t>Dobava in montaža: Reverzibilna toplotna črpalka za ogrevanje in hlajenje s pločevinastim ohišjem,
zrak-voda za zunanjo postavitev s kompresorjem, ploščnim uparjalnikom, zračno hlajenim kondenzatorjem, hladilnim medijem R410A, ventilatorji, freonska insta</t>
  </si>
  <si>
    <t>Dobava in montaža: Spojni, tesnilni,  nosilni in pritrdilni material za
cevi, sestoječ iz: varilni material, nosilne objemke z zateznimi vijaki in gumiranim vložkom (npr: MUPRO),
jekleni profili (NPU in NPL), jekleni pocinkani perforiran trak, jeklene nav</t>
  </si>
  <si>
    <t>CENA/EM 
(v €)</t>
  </si>
  <si>
    <t>5.4.3.1. KOTLOVNICA</t>
  </si>
  <si>
    <t>- krmilna avtomatika za vgradnjo v konvektor (stikalo za vklop 0-1, stikalo leto-zima, trohitrostno stikalo ventilatorja 1-2-3, temperaturni korektor)</t>
  </si>
  <si>
    <t>- komplet nosilnih nog</t>
  </si>
  <si>
    <t>- Lovilec kondenza pod ventili</t>
  </si>
  <si>
    <t>kot npr.: CARRIER</t>
  </si>
  <si>
    <t>tip: 42N-T-2 16</t>
  </si>
  <si>
    <t>Tvg= 45/35°C</t>
  </si>
  <si>
    <t>Q°g = 1018/1336/1591 W</t>
  </si>
  <si>
    <t>Q°h = 804/1055/1257 W</t>
  </si>
  <si>
    <t>Pel= 32 W (230 V)</t>
  </si>
  <si>
    <t>tip: 42N-T-2 25</t>
  </si>
  <si>
    <t>Q°g = 1569/2004/2414 W</t>
  </si>
  <si>
    <t>Q°h = 1245/1590/1916 W</t>
  </si>
  <si>
    <t>tip: 42N-T-2 33</t>
  </si>
  <si>
    <t>Q°g = 1713/2823/3360 W</t>
  </si>
  <si>
    <t>Q°h = 1407/2318/2759 W</t>
  </si>
  <si>
    <t>tip: 42N-T-2 50</t>
  </si>
  <si>
    <t>Q°g = 3034/4209/4894 W</t>
  </si>
  <si>
    <t>Q°h = 2408/3340/3884 W</t>
  </si>
  <si>
    <t>Pel= 80 W (230 V)</t>
  </si>
  <si>
    <t>Dobava in montaža: Krogelna pipa z notranjima navojnima priključkoma in metuljno ročico.</t>
  </si>
  <si>
    <t>tip: DN20 (pN16)</t>
  </si>
  <si>
    <t>tip: AB-QM 15</t>
  </si>
  <si>
    <t>tip: AB-QM 32</t>
  </si>
  <si>
    <t>Dobava in montaža: Termoelektrični
pogon za namestitev na regulacijski ventil.</t>
  </si>
  <si>
    <t>tip: TWA-Z, NC, 230V</t>
  </si>
  <si>
    <t>Dobava in montaža: Prozorna PVC cev
(UV obstojna) z dvema spojkama za priključitev odvoda kondenza.</t>
  </si>
  <si>
    <t>tip: PVC Ø20</t>
  </si>
  <si>
    <t>Dobava in montaža: Odtočne kanalizacijske cevi iz polipropilena - PP, s čašastim priključkom, po
DIN 19560, komplet s fazonskimi kosi (kolena, odcepi, redukcije, čistilni kosi, priključki za sifone, ...) ter s tesnili in pritrdilnim materialom za odvod kondenza konvektorjev.</t>
  </si>
  <si>
    <t>kot npr.: VALSIR</t>
  </si>
  <si>
    <t>tip: PP32</t>
  </si>
  <si>
    <t>Dobava in montaža: Jekleni ploščati radiator, s sredinsko vgrajenim spodnjim ventilom.
Max. obratovalni tlak pN10 bar.
Max. delovna temperatura 110°C.
Barvan s praškasto barvo RAL 9016 (bela).
Komplet z radiatorskim odzračevalnim ventilom, s spojkami, tesnili, čepi in redukcijami.</t>
  </si>
  <si>
    <t>kot npr.: VOGEL &amp; NOOT</t>
  </si>
  <si>
    <t>tip: 11 VM - H×L= 900 × 1000</t>
  </si>
  <si>
    <t>tip: 11 VM - H×L= 900 × 1200</t>
  </si>
  <si>
    <t>tip: 22 VM - H×L= 600 × 600</t>
  </si>
  <si>
    <t>tip: 22 KV - H×L= 600 × 800</t>
  </si>
  <si>
    <t>tip: 22 KV - H×L= 900 × 520</t>
  </si>
  <si>
    <t>tip: 22 KV - H×L= 900 × 800</t>
  </si>
  <si>
    <t>tip: 22 KV - H×L= 900 × 1200</t>
  </si>
  <si>
    <t>Dobava in montaža: Radiatorske zidne konzole, sestoječe iz: pocinkani
profil, spodnje in zgornje držalo, komplet z drobnim pritrdilnim materialom.</t>
  </si>
  <si>
    <t>tip: VN - Vonomat</t>
  </si>
  <si>
    <t>Dobava in montaža: Kromirani
radiatorski ventil s spodnjimi priključki - kotni, za radiatorje z vgrajenim termostatskim ventilom, za dvocevni sistem, z navojnimi
priključki, holendri in nastavki za priključitev cevi.</t>
  </si>
  <si>
    <t>tip: RLV-KS - DN15</t>
  </si>
  <si>
    <t>Dobava in montaža: Radiatorska termostatska glava, komplet z nastavkom za blokado nastavite.</t>
  </si>
  <si>
    <t>tip: RA 2920</t>
  </si>
  <si>
    <t>kot npr.: Ø16</t>
  </si>
  <si>
    <t>Dobava in montaža: Predizolirana večplastna cev v roli, iz zamreženega polietilena z aluminijastim sredjim slojem (PEx-Al-PEx), izdelane po
DVGW U-327.
Komplet s "PRESS" fazonskim kosi
(T kosi, T reducirani kosi, kolena, spojke za jekleno cev, ...).</t>
  </si>
  <si>
    <t>kot npr.: UNIPIPE</t>
  </si>
  <si>
    <t>tip: PE Ø16×2</t>
  </si>
  <si>
    <t>tip: PE Ø18×2</t>
  </si>
  <si>
    <t>Dobava in montaža: Predizolirana večplastna cev v palicah (L= 5 m), iz zamreženega polietilena z aluminijastim sredjim slojem (PEx-Al-PEx), izdelane po DVGW U-327. 
Komplet s "PRESS" fazonskim kosi
(T kosi, T reducirani kosi, kolena, spojke za jekleno cev, ...).</t>
  </si>
  <si>
    <t>tip: PE Ø20×2,25</t>
  </si>
  <si>
    <t>tip: PE Ø25×2,5</t>
  </si>
  <si>
    <t>tip: PE Ø32×3</t>
  </si>
  <si>
    <t>tip: PE Ø40×4</t>
  </si>
  <si>
    <t>tip: PE Ø50×4,5</t>
  </si>
  <si>
    <t>5.4.3.2. KONVEKTORJI IN RADIATORJI</t>
  </si>
  <si>
    <t>5.4.3.3. LOKALNO POHLAJEVANJE</t>
  </si>
  <si>
    <t>kot npr.: TOSHIBA</t>
  </si>
  <si>
    <t>tip: SUPER DIGITAL INVERTER
     RAS-10SAVP-E</t>
  </si>
  <si>
    <t>Qg=3,2 kW</t>
  </si>
  <si>
    <t>Qh=2,5 kW</t>
  </si>
  <si>
    <t>Pel=1,71/0,87 kW</t>
  </si>
  <si>
    <t>tip: SUPER DIGITAL INVERTER
     RAS-B10SKVP-E</t>
  </si>
  <si>
    <t>tip:  SUPER DIGITAL INVERTER</t>
  </si>
  <si>
    <t>tip: Cu 1/4" (Ø6,35 mm)</t>
  </si>
  <si>
    <t>tip: Cu 3/8" (Ø9,52 mm)</t>
  </si>
  <si>
    <t>Dobava in montaža: Hitra spojka za priklop bakrene brezšivne cevi na DX hladilno enoto.</t>
  </si>
  <si>
    <t>Dobava in montaža: Gibka cev iz PVC za odvod kondenza.</t>
  </si>
  <si>
    <t>kot npr.: VORTICE</t>
  </si>
  <si>
    <t>tip: V'=70 m3/h, P=18 W, U=230 V</t>
  </si>
  <si>
    <t>kot npr.: PICHLER</t>
  </si>
  <si>
    <t>tip: DH - 160</t>
  </si>
  <si>
    <t>kot npr.: PICHLER &amp; Co.</t>
  </si>
  <si>
    <t>tip: SR - 100</t>
  </si>
  <si>
    <t>tip: L×B= 600×485 mm</t>
  </si>
  <si>
    <t>kot npr.: IMP Klima</t>
  </si>
  <si>
    <t>tip: AR-4P</t>
  </si>
  <si>
    <t>Dobava in montaža: Zaščitna
aluminijasta rešetka, komplet z
drobnim materialom za vgradnjo v
dimnik.</t>
  </si>
  <si>
    <t>tip: AZR-3</t>
  </si>
  <si>
    <t>B×H = 200×100</t>
  </si>
  <si>
    <t>tip: B×H = 500×400</t>
  </si>
  <si>
    <t>kot npr.: TERMO</t>
  </si>
  <si>
    <t>tip: KLIMATERM b= 40 mm</t>
  </si>
  <si>
    <t>Dobava in montaža: Okrogla aluminijasta zračna rešetka, komplet z drobnim pritrdilnim materialom.</t>
  </si>
  <si>
    <t>tip: OZR-1 (DN100)</t>
  </si>
  <si>
    <t>5.4.3.4. PREZRAČEVANJE</t>
  </si>
  <si>
    <t>Dobava in montaža: Zunanja hladilna enota z direktno ekspanzijo (DX) sestoječa iz: pločevinasto ohišje, kompresor, zračni ventilatorski kondenzator z elektromotorjem, freonska instalacija (termostatski ventili, varnostna tlačna stikala, varnostni ventili, lovilno korito kondenza, nosilne konzole za montažo na fasado. Naprava z inverznim obratovanjem - toplotna črpalka.
Zimsko hlajenje do -15°C.</t>
  </si>
  <si>
    <t>Dobava in montaža: Notranja hladilna enota za stensko montažo - vidno, z direktno ekspanzijo (DX) sestoječa iz: maskirno plastično ohišje, DX uparjalnik, ventilator z elektromotorjem, lovilno korito za kondez, filter, maskirno ohišje z zajemno in vpihovalno rešetko, komplet z drobnim pritrdilnim materialom in priključnimi izoliranimi cevmi za hladilni medij (L=2,0 m). Naprava s prilagojenim in z inverznim obratovanjem - inverter - toplotna črpalka.</t>
  </si>
  <si>
    <t>Dobava in montaža: Bakrena brezšivna cev v roli, izelana po ANSI, za instalacijo hlajenja - FREON. Cev se dobavi z samougasljivo parozaporno izolacijo (Mi&gt; 7000), debeline po navodilih dobavitelja hladilne naprave, komplet z lepilom.</t>
  </si>
  <si>
    <t>Dobava in montaža: Črpalka za odvod kondenza iz notranje DX enote v drenažo, z modulom črpalke,
detekcijskim modulom, sesalno cevjo, odzračevalno cevjo, kablom detekcijskega modula, vso avtomatiko in povezovalnimi cevmi.</t>
  </si>
  <si>
    <t>Dobava in montaža: Spojni, tesnilni,  nosilni in pritrdilni material za cevi, sestoječ iz: varilni material,  nosilne objemke z zateznimi vijaki in gumiranim vložkom (npr: MUPRO), jekleni profili (NPU in NPL), jekleni pocinkani perforiran trak, jeklene navojne palice in jekleni vijaki (M8, M10, M12), vložki za vgradnjo v zid ali beton.</t>
  </si>
  <si>
    <t>Izdelava, dobava in montaža: Pravokotni ventilacijski kanali iz pocinkane pločevine izdelani po SIST EN 1505, vključno z materialom za fazonske kose (kolena, odcepe, T-kose, odcepe za gibke cevi, lopute za enkratno nastavitev, čistilne odprtine, redukcije...) Vsi deli ventilacijskih kanalov se opremijo z prirobničnimi spoji in tesnili. Kanali se izvedejo skladno s standardom SIST EN 1507 - tesnost razred B.</t>
  </si>
  <si>
    <t>Dobava in montaža: Izolacija iz kamene volne, prevlečena s parozaporno aluminijasto folijo, odpornost na ogenj A2-SIST EN 13501, komplet z pritrdilnim materialom in  samolepilnimi trakovi.</t>
  </si>
  <si>
    <t>Dobava in montaža: Ventilatorski konvektor za dvocevni sistem, za vertikalno vgradnjo, sestavljenega iz: maskirno pločevinasto ohišje s spodnjim zajemom zraka, izpušno rešetko, pločevinasto toplo pocinkano ohišje, Cu-Zn menjalnik toplote (voda-zrak), odzračevalni ventil menjalnika toplote, lovilno korito kondenza (plastično), trohitrostni  ventilator z elektromotorjem, filter.</t>
  </si>
  <si>
    <t>Tvh= 9/14°C</t>
  </si>
  <si>
    <t>Pel= 44 W (230 V)</t>
  </si>
  <si>
    <t>Dobava in montaža: Regulacijski prehodni in zaporni ventil, z navojnimi priključki.</t>
  </si>
  <si>
    <t>U= 230 V</t>
  </si>
  <si>
    <t>L= 300 mm</t>
  </si>
  <si>
    <t>Dobava in montaža: Dvodelna rozeta za dvojni ventil iz UV odporne plastike, bele barve</t>
  </si>
  <si>
    <t>Medij: R 410A</t>
  </si>
  <si>
    <t>Dobava in montaža: Daljinski krmilnik hladilne enote</t>
  </si>
  <si>
    <t>L= 3 m</t>
  </si>
  <si>
    <t>Dobava in montaža: Polietilenska cev visoke gostote - PE-HD, izdelana po DIN 8074, SDR 11 za plinsko instalacijo, skupaj s fazonskimi kosi.</t>
  </si>
  <si>
    <t>Dobava in montaža: Protilomni ventil za namestitev na nov odcep, z vgrajenimi elektrovarilnimi spojkami</t>
  </si>
  <si>
    <t>DN25 - PEHD 32 (pN5)</t>
  </si>
  <si>
    <t>Dobava in montaža: Prehodni kos PE-HD - jeklo z elektrovarilno obojko</t>
  </si>
  <si>
    <t>Dobava in montaža: Plinska uvodnica iz jeklene brezšivne cevi DIN 2448, z navojnim priključkom za požarno pipo. 
Komplet z zaščitno cevjo pritrdilno objemko in drobnim pritrdilnim materialom.</t>
  </si>
  <si>
    <t>DN25 (pN4)</t>
  </si>
  <si>
    <t>p0= 3000 mbar</t>
  </si>
  <si>
    <t>p1= 22 mbar</t>
  </si>
  <si>
    <t>DN 25</t>
  </si>
  <si>
    <t>V°= 0,04÷6 m3N/h</t>
  </si>
  <si>
    <t>L×B/H= 325×177/263 mm</t>
  </si>
  <si>
    <t>Dobava in montaža: Spojni, tesnilni,  nosilni in pritrdilni material za cevi, sestoječ iz: nosilne objemke z vjakom, jekleni profili (NPU in NPL), jekleni pocinkani perforiran trak, jeklene navojne palice in jekleni vijaki (M8, M10, M12), vložki za vgradnjo v zid ali beton.</t>
  </si>
  <si>
    <t>Dobava in montaža: Stenski odvodni ventilator s "TIMER" sestoječ iz: ohišje iz UV odporne plastike, radialni ventilatorski rotor, elektromotor in krmilnik s časovnim programatorjem, komplet z drobnim pritrdilnim materialom za montažo na zid.</t>
  </si>
  <si>
    <t>Dobava in montaža: Strešni izpuh za "spiro" kanal, s strešno kapo in zaščitno mrežo.
Tesnjenje EUROVENT - klasa B.</t>
  </si>
  <si>
    <t>Dobava in montaža: Okrogli prezračevalni "Spiro" kanal iz pocinkane pločevine, komplet z drobnim pritrdilnim materialom in fazonskimi kosi (kolena, spojni kosi, odcepi, redukcije…). Debelina kanalov po DIN 1946.</t>
  </si>
  <si>
    <t>Dobava in montaža: Hišna kuhinjska napa s filltrom za cirkulacijo zraka, sestoječa iz: ohišje, ventilator z elektromotorjem, trohitorstno stikalo, filter z aktivnim ogljem, svetilka, komplet z drobnim materialom za vgradnjo na kuhinjsko pohištvo.</t>
  </si>
  <si>
    <t>P= 140 W (230 V)</t>
  </si>
  <si>
    <t>Dobava in montaža: Vratna aluminijasta rešetka, komplet s protiokvirjem in drobnim materialom za vgradnjo v vrata.</t>
  </si>
  <si>
    <t>B×H = 325×225</t>
  </si>
  <si>
    <t>Dobava in montaža: Spojni, tesnilni,  nosilni in pritrdilni materiala za kanale, sestoječega iz: varilni material,  nosilne objemke z zateznimi vijaki in gumiranim vložkom (npr: MUPRO), jekleni profili (NPU in NPL), jekleni pocinkani perforiran trak, jeklene navojne palice in jekleni vijaki (M8, M10, M12), vložki za vgradnjo v zid ali beton.</t>
  </si>
  <si>
    <t>Barvanje nosilnega in pritrdilnega materiala.
RAL 7001 siva barva.</t>
  </si>
  <si>
    <t>Dobava in montaža: Podzemni ventil s priključkom na PE cev Ø32, pN16 bar, za zapornim vretenom, zaščitno cevjo in povozno LŽ cestno kapo.</t>
  </si>
  <si>
    <t>Dobava in montaža: Nelegirana jeklena cev za varenje in vrezovanje, SIST ISO 10255, vroče cinkana, komplet z navojnimi fazonskimi kosi, ter tesnilnim materialom.</t>
  </si>
  <si>
    <t>POGLAVJE 4</t>
  </si>
  <si>
    <t>(ponudnik)</t>
  </si>
  <si>
    <t xml:space="preserve">PREDRAČUN ŠT. __________________ </t>
  </si>
  <si>
    <t xml:space="preserve">V skladu s pogoji predmetnega javnega naročila ponujamo izvedbo celotnih razpisanih del, po popisu del: </t>
  </si>
  <si>
    <t>(žig)</t>
  </si>
  <si>
    <t>(ime in priimek osebe, pooblaščene za podpisovanje v imenu ponudnika)</t>
  </si>
  <si>
    <t>Kraj in datum</t>
  </si>
  <si>
    <t>(podpis)</t>
  </si>
  <si>
    <t>- ZUNANJA UREDITEV</t>
  </si>
  <si>
    <t>I. PREDDELA IN ZAKLJUČNA DELA</t>
  </si>
  <si>
    <t>Opomba: Lokacijo stalne deponije za
odvoz odpadnega materiala določi
pristojni občinski upravni organ</t>
  </si>
  <si>
    <t xml:space="preserve">Čiščenje vegetacije na funkcionalnem območju Večnamenskega objekta v Žirovnici (npr. košnja trave, posek grmovja, mulčenje…. z odvozom na stalno deponijo) </t>
  </si>
  <si>
    <t>Identifikacija in zakoličba vseh obstoječih komunalnih vodov (plin, vodovod, kanalizacija, el. in TK omrežje…) na območju oz. na parceli s sodelovanjem upravljalcev posameznega komunalnega voda.</t>
  </si>
  <si>
    <t>II. GEODETSKA DELA</t>
  </si>
  <si>
    <t>Uradna geodetska zakoličba pooblaščenega geodeta</t>
  </si>
  <si>
    <t>Zakoličevanje objektov zunanje ureditve po situaciji zakoličbe ter objektov kanalizacije po situaciji kanalizacije, skupaj z vsemi pomožnimi deli, prenosi in materiali.
- raven teren</t>
  </si>
  <si>
    <t xml:space="preserve">Izvedba uradnega (certifikat) geodetskega posnetka izvedenih del (območje cca 0,2 ha), skupaj s komunalnim katastrom; za potrebe tehničnega pregleda in izvedbe PID načrtov </t>
  </si>
  <si>
    <t>III. RUŠITVENA DELA</t>
  </si>
  <si>
    <t>Strojno rušenje obstoječega asfalta - uvoz, manipulacija in parkirišča za osebna vozila, v skupni debelini cca 10-15cm, skupaj z nakladanjem na prevozno sredstvo in odvozom na stalno deponijo do 20km daleč. Skupaj z vsemi pomožnimi deli in prenosi.</t>
  </si>
  <si>
    <t xml:space="preserve">Odstranjevanje montažnih dvignjenih robnikov z betonskimi temelji, skupaj z odvozom na stalno deponijo. </t>
  </si>
  <si>
    <t>a</t>
  </si>
  <si>
    <t>-robniki 15/25/100 cm</t>
  </si>
  <si>
    <t>- glavno stikalo 40A/400V/3p/min.10kA 
enakovredno: IA40/3 "SCHRACK"</t>
  </si>
  <si>
    <t>- stikalo 20A/230V/1p/1-0 
enakovredno: CG8-A200, VE21 "SCHRACK"</t>
  </si>
  <si>
    <t>- časovni rele 16A, 250V
enakovredno: ZR5R0011 "SCHRACK"</t>
  </si>
  <si>
    <t>- v. sponke, PG uvodnice, ožičenje, vezni in montažni material s priborom, napisne ploščice ter enopolna shema dejanskega stanja</t>
  </si>
  <si>
    <t>Električni razdelilec En po opisu:</t>
  </si>
  <si>
    <t>- kontrolna enota kot npr. tip D1 EM-S 524 89, "Egro Zorman"</t>
  </si>
  <si>
    <t>- kontrolna enota kot npr. tip ETV za ročni vklop</t>
  </si>
  <si>
    <t>- signalna svetilka - rdeča 230V</t>
  </si>
  <si>
    <t>- signalna svetilka - zelena 230V</t>
  </si>
  <si>
    <t>Električni razdelilec EUn po opisu:</t>
  </si>
  <si>
    <t>- ohišje podometno, kovinsko, dim. 345x430x95 mm, v zaščiti IP30,
enakovredno: "SCHRACK" WUS-2</t>
  </si>
  <si>
    <t>- nosilne letve, čelna plošča, N in PE sponke</t>
  </si>
  <si>
    <t>Električni razdelilec Etp po opisu:</t>
  </si>
  <si>
    <t>- montažna plošča MPP605</t>
  </si>
  <si>
    <t>- glavno stikalo 32A/400V/3p
enakovredno: KG32 "SCHRACK"</t>
  </si>
  <si>
    <t xml:space="preserve">- inštalacijski kontaktor  20A, 2p, 230V 
enakovredno: R20-20/230 "SCHRACK" </t>
  </si>
  <si>
    <t>- transformator 100VA, 230/24V</t>
  </si>
  <si>
    <t>Dobava in montaža grelne inštalacije za ogrevanje žlebov in žlot na objektu, komplet s priborom za montažo, enakovredno: EGRO ZORMAN</t>
  </si>
  <si>
    <t>- grelni kabel 20 W/m</t>
  </si>
  <si>
    <t>- termostat</t>
  </si>
  <si>
    <t>- priključna mesta</t>
  </si>
  <si>
    <t>- senzor za avtomatski vklop ob prisotnosti snega in ledu</t>
  </si>
  <si>
    <t>- razvodne doze DPN 100, IP65</t>
  </si>
  <si>
    <t>- Raychem spojke</t>
  </si>
  <si>
    <t>- drobni montažni material in pribor</t>
  </si>
  <si>
    <t>Dobava in montaža avtomatske kompenzacijske naprave (ocenjeno), 15 kVAr (5+5+5),400V,22A, komplet s priborom za montažo na steno
OPOMBA: Zaradi narave porabnikov (pretežno ohmsko breme, visok cos fi) je pričakovati, da vgradnja kompenzacijske naprave mogoče ne bo potrebna. Zato se ob vgradnji naprav in opreme izvede zagon ter meritev kvalitete odjema električne energije, na podlagi česar se poda odločitev o nujnosti vgradnje kompenzacijske naprave.</t>
  </si>
  <si>
    <t>Enostranska LED datumska ura z matričnimi LED prikazovalniki, za montažo v notranjih prostorih, s prikazom datuma in ure, skupaj s priborom za montažo na strop ter montaža
enakovredno: LEA Lesce UX1S73bb (2LED-4)</t>
  </si>
  <si>
    <t>Razvodna doza ps-4, fi-60 mm p/o</t>
  </si>
  <si>
    <t>Razvodna doza ps-21 fi-80 mm p/o</t>
  </si>
  <si>
    <t>Prenap. zaščita-vtičnica za priključitev Access point točke</t>
  </si>
  <si>
    <t>Sodelovanje el. inštalaterja z gradbeniki in strojniki, usklajevanje in priklopi</t>
  </si>
  <si>
    <t>Električne meritve, atesti, izjave, komplet protokol ter storitve pooblaščenega preglednika po Pravilniku o zahtevah za NN inštalacije v stavbah</t>
  </si>
  <si>
    <t>Drobni material, doze, manipulativni in transportni stroški, skladiščenje materiala ter ureditev gradbišča</t>
  </si>
  <si>
    <t>RAZSVETLJAVA</t>
  </si>
  <si>
    <t>Kabli položeni delno p/o in uvlečeni v izol. cevi, delno pa n/o v kabeskih policah:</t>
  </si>
  <si>
    <t>- NYM 2x2,5 mm2</t>
  </si>
  <si>
    <t>- NYM-J 4x1,5 mm2</t>
  </si>
  <si>
    <t>Kabel položen v celoti v izolacijske cevi (zunanja razsvetljava):</t>
  </si>
  <si>
    <t>Dobava in montaža svetilk, komplet z drobnim, pomožnim ter montažnim materialom, s sijalkami, starterji, preizkusom delovanja, prevozi in manipulativni stroški, priloženi certifikati, garancije,...:</t>
  </si>
  <si>
    <t>Izdelava kanalizacijskih jaškov iz ABC cevi z betoniranjem dna z bet. MB 15, končno obdelavo mulde v cem. malti 1:2, komplet izdelavo obroča za vgradnjo pokrova ter vsemi pom. deli, napravo betona in malte ter prenosi do mesta vgraditve
-lahko tudi PVC oz. PE jaški, po potrebi ustrezno obbetonirani</t>
  </si>
  <si>
    <t>- jašek DN 1000 (kos 5)</t>
  </si>
  <si>
    <t>- jašek DN 800 (kos 2)</t>
  </si>
  <si>
    <t>Dobava in vgrajevanje duktilnih pokrovov dim. 60cm, pokrovi na zaklep in s protihrupnim vložkom, skupaj z napravo ležišča, polaganjem v cem. malto 1:3 ter
ostalimi pom. deli, napravo malte in prenosi do mesta vgraditve.</t>
  </si>
  <si>
    <t>- razred D  (400 kN)</t>
  </si>
  <si>
    <t>- razred C  (250 kN)</t>
  </si>
  <si>
    <t>Izdelava vtočnih jaškov (vtok pod robnikom) iz betonskih cevi DN 40cm, h=1.9 m, s pokrovom (razred obrem. C250), z betoniranjem dna z bet. MB 15, napravo betona in malte ter vsemi pom. Deli ter prenosi do mesta vgraditve</t>
  </si>
  <si>
    <t>Dobava in vgradnja dežne kanalete z LTŽ rešetko in vgrajenim peskolovom, skupaj s spajanjem, obbetoniranjem z bet.C20/30 in tesnenjem s tesnilnim kitom, čiščenjem in vsemi pomožnimi deli in materiali po projektu (sheme)</t>
  </si>
  <si>
    <t>- HAURATON SUPER 200, z vgrajenim  padcem, peskolovom, LTŽ rešetko razred  obremenitve D (400 kN) in zaključnimi stenami;
DK ; skupne dolžine 6 m</t>
  </si>
  <si>
    <t>Izdelava slepega priključka iz PVC ali PE gladke cevi na kanalizacijsko cev, pod kotom 45 st, s T-kosom 200/200mm, skupaj z vsemi pom. deli, potrebnimi materiali in prenosi do mesta vgraditve</t>
  </si>
  <si>
    <t>Izdelava priključkov na revizijske, vtočne jaške in druge obj. kanalizacije skupaj s pripravo ležišča, zalivanjem spoja s cem. malto 1:2, napravo malte in prenosi do mesta vgraditve</t>
  </si>
  <si>
    <t>Pred zasipom kanalizacijskih cevi izvesti preizkus kanalizacije in jaškov na propustnost, funkcionalnost in vodotesnost; v skladu z zakonom in veljavnimi predpisi (SIST EN 1610)</t>
  </si>
  <si>
    <t>Zasip kanalizacijskih cevi s prodnatim peščenim materialom granulacije do 20 mm v višini 30 cm nad temenom cevi z zbijanjem</t>
  </si>
  <si>
    <t>Zasip kanalizacijskih cevi s selekcioniranim materialom iz izkopa v plasteh po 20 cm s komprimiranjem in valjanjem (obračun v zbitem stanju)</t>
  </si>
  <si>
    <t xml:space="preserve">Odvoz odvečnega materiala iz izkopa za  kanalizacijo na stalno deponijo odd. Do 10 km, skupaj z nakladanjem, zvračanjem in razstiranjem </t>
  </si>
  <si>
    <t>Priključitev fekalne kanalizacije na obstoječ jašek javnega fekalnega voda, skupaj z vsemi gradbenimi deli (štemanje, tesnenje obstoječih stikov, obdelava spojev s cementno malto ...) skupaj z vsemi pomožnimi deli in prenosi do mesta vgraditve</t>
  </si>
  <si>
    <t xml:space="preserve">-LOVILEC OLJ </t>
  </si>
  <si>
    <t>Kompletna izdelava temeljne nosilne plošče iz armiranega betona C 20/30 deb. 15 cm, z armaturo, sidranjem (4 sidra fi 12 mm), izdelavo tampona pod ploščo za izravnavo (d=20 cm) ter vsemi pom. deli, mat. in prenosi, plošča pod lovilcem olj</t>
  </si>
  <si>
    <t>- plošča za LO dim. 2.75 x 2.75 x 0.15</t>
  </si>
  <si>
    <t>Dobava in montaža lovilca mineralnega olja, kapacitete 12 l/s, npr tip SMA 10-12-2,5-EN, dobavitelja GG plan Grosuplje ali podoben, iz montažnih delov, skupaj s krovno ploščo in LŽ pokrovi razreda C 250 kN. Z notranjim zaščitnim premazom, polnenjem z vodo in vsemi pomožnimi deli in materiali.</t>
  </si>
  <si>
    <t>-PONIKOVALNICE</t>
  </si>
  <si>
    <r>
      <t>OPOMBA:</t>
    </r>
    <r>
      <rPr>
        <i/>
        <sz val="9"/>
        <rFont val="Courier New CE"/>
        <family val="0"/>
      </rPr>
      <t>Pred začetkom izvajanja del, na lokacijah ponikalnic izvesti nalivalni poizkus in preveriti ponikalne sposobnosti. V primeru, da le-te odstopajo od rezultatov iz Geotehničnega poročila, jih je potrebno ponovno dimenzionirati in po potrebi določiti novo lokacijo.</t>
    </r>
  </si>
  <si>
    <t>Dobava materiala in izdelava ponikovalnice Po1 s polnimi in perforiranimi cevmi iz cementnega betona, premera 100 cm, globine cca 2,10 m, skupaj s kraki iz drenažnih cevi (fi 200mm, cca 2m/kos ponik.). V ceni so vključeni izkopi, zasipi (tudi drenažni) in vsa pomožna dela, materiali in prenosi</t>
  </si>
  <si>
    <t>Dobava materiala in izdelava ponikovalnice Po2 s polnimi in perforiranimi cevmi iz cementnega betona, premera 100 cm, globine cca 2,50 m, skupaj s kraki iz drenažnih cevi (fi 200mm, cca 4m/kos ponik.). V ceni so vključeni izkopi, zasipi (tudi drenažni) in vsa pomožna dela, materiali in prenosi</t>
  </si>
  <si>
    <t>X. HORTIKULTURA</t>
  </si>
  <si>
    <t xml:space="preserve">Humuziranje, frezanje, fino planiranje s točnostjo +-3 cm, setev travne mešanice (4 kg/100 m2) ter valjanje in zagrabljanje
- v deb. 30 cm </t>
  </si>
  <si>
    <t>Dobava in saditev drevja z izkopom jam 1,0/1,0/0,8 m, odstranitev neplodnega materiala, napolnitev jam s plodno zemljo, nabava sadik, sajenje, štartno gnojenje s šoto in kompostom, utrditev z drevesnim kolom in enkratno zalivanje
- drevesa ob parkiriščih</t>
  </si>
  <si>
    <t>Dobava in saditev drevja z izkopom jam 1,0/1,0/0,8 m, odstranitev neplodnega materiala, napolnitev jam s plodno zemljo, nabava sadik, sajenje, štartno gnojenje s šoto in kompostom, utrditev z drevesnim kolom in enkratno zalivanje
- večje drevo na jugo/zahodni strani (tlakovana površine)</t>
  </si>
  <si>
    <t>Dobava in saditev grmovnic z izkopom jam 0,6/0,6/0,4 m, odstranitev neplodnega materiala, napolnitev jam s plodno zemljo, nabava sadik, sajenje, štartno gnojenje s šoto in kompostom ter enkratno zalivanje.
- vzhodna in zahodna brežina ob objektu</t>
  </si>
  <si>
    <t>Dobava in saditev pokrovnih rastlin z izkopom jam 0,4/0,4/0,3 m, odstranitev neplodnega materiala, napolnitev jam s plodno zemljo, nabava sadik, sajenje, štartno gnojenje s šoto in kompostom ter enkratno zalivanje.
- brežina na severni strani objekta</t>
  </si>
  <si>
    <t>XI. ZUNANJA OPREMA</t>
  </si>
  <si>
    <t>Izdelava temeljev za zastave:
komplet z izkopom (III. ktg.), izdelavo podložnega betona d=10cm, opaženjem, betoniranjem temelja z betonom C 30/40, armaturo RA 400/500, vgradnjo sider ter ostalimi pom. deli, prenosi in materiali, po detajlu investitorja</t>
  </si>
  <si>
    <r>
      <t xml:space="preserve">Dobava in montaža drogov za zastave </t>
    </r>
    <r>
      <rPr>
        <sz val="9"/>
        <rFont val="Courier New CE"/>
        <family val="0"/>
      </rPr>
      <t>(h=7</t>
    </r>
    <r>
      <rPr>
        <sz val="9"/>
        <color indexed="8"/>
        <rFont val="Courier New CE"/>
        <family val="3"/>
      </rPr>
      <t>m) temno sive barve Ral 9007</t>
    </r>
  </si>
  <si>
    <t>Dobava in montaža zaščitne cevne ograje s horizontalnimi polnili, višina ograje 1,1m. Ograja iz pocinkanih jeklenih okroglih cevi Ø 60 oz. 48 mm (barva temno siva ral 9007) skupaj z vsemi pom. deli, prenosi in materiali.
- vgradnja v AB zid</t>
  </si>
  <si>
    <t>Dobava in postavitev ekoloških posod za odpadke npr. kot
- koš tip Norwich (dobavitelja Ziegler d.o.o Ljubljana)</t>
  </si>
  <si>
    <t>Dobava in postavitev cvetličnih korit npr. kot
- korito tip FLORIUM aus stahl dim 38x70 h=31
 ali florium mit holzbelattung  dim 70x70x70 (dobavitelja Ziegler d.o.o Ljubljana)</t>
  </si>
  <si>
    <t>XII. SIGNALIZACIJA</t>
  </si>
  <si>
    <t>Izdelava temelja iz cementnega betona C10/15, dolžine 80 cm, fi 40 cm</t>
  </si>
  <si>
    <t>Izdelava temelja iz cementnega betona C10/15, dolžine 80 cm, fi 60 cm
- za postavitev prometnega ogledala</t>
  </si>
  <si>
    <t>Dobava in vgraditev stebriča za
prometni znak iz vroče cinkane jeklene
cevi fi 64 mm</t>
  </si>
  <si>
    <t>l = 4200 mm</t>
  </si>
  <si>
    <t>Dobava in pritrditev šestkotnega prometnega znaka, podloga iz alum.
pločevine, znak z odsevno folijo 2.vrste
a = 600 mm</t>
  </si>
  <si>
    <t xml:space="preserve">II-2, STOP </t>
  </si>
  <si>
    <t>Izdelava tankoslojne označbe z enokomponentno belo barvo,strojno,
deb. plasti suhe snovi 300 mikronov
- širina črte 12 cm</t>
  </si>
  <si>
    <t>V-1 (ločilna črta - polna)</t>
  </si>
  <si>
    <t>Izdelava tankoslojne neprekinjene označbe z enokomponentno belo barvo,strojno, deb. plasti suhe snovi 300 um</t>
  </si>
  <si>
    <t>- V.47.1, parkiranje poševno, šir. črte 10 cm (označba parkirišča)</t>
  </si>
  <si>
    <t>Izdelava druge tankoslojne označbe na vozišču, z enokomponentno barvo, ročno</t>
  </si>
  <si>
    <t>V-9  (stop črta)</t>
  </si>
  <si>
    <t>Izdelava druge tankoslojne označbe z rumeno barvo, ročno, deb. plasti suhe snovi 250 um
- V-45; zaris PM za invalida</t>
  </si>
  <si>
    <t>Dobava in montaža cestnega prometnega ogledala - okroglo Fi 80 cm</t>
  </si>
  <si>
    <t>REKAPITULACIJA ZUNANJA UREDITEV - gradbeni del</t>
  </si>
  <si>
    <t>EVENTUELNI POPUST</t>
  </si>
  <si>
    <t xml:space="preserve"> - Pri izvedbi je potrebno upoštevati stroške vseh pripravljalnih in  zaključnih del (vključno z usklajevanjem z ostalimi izvajalci na objektu)   ter vse transportne, skladiščne, zavarovalne in ostale splošne stroške.</t>
  </si>
  <si>
    <t>Projekt: IZGRADNJA UPRAVNE ZGRADBE OBČINE ŽIROVNICA</t>
  </si>
  <si>
    <t>Priprava dokumentacije za potrebe izdelave PID-a (strojne inštalacije) vključno z vsemi vrisanimi shemami, spremembami,..., seznama z opisom sprememb ter predaja projektantskemu podjetju.</t>
  </si>
  <si>
    <t>Izdelava PID dokumentacije (v 3 izvodih) vključno z vsemi vrisanimi spremembami,..., seznamom z opisom sprememb (obseg - komplet str.inst.).
Izvajalec projekt izvedenih del (PID) naroči pri projektantu tega načrta, oziroma ga lahko naroči pri drugem projektantu, v kolikor dobi pisno soglasje odgovornega projektanta tega načrta. 
Izdelava PID projektne dokumentacije s strani drugega projektanta brez pisnega soglasja odgovornega projektanta tega načrta se šteje za kršitev avtorskih pravic.</t>
  </si>
  <si>
    <t>Izdelava manjših sprememb projektnih rešitev ali kontrolnih izračunov in preverjanj predlaganih sprememb na predlog izvajalca, nadzornika, investitorja. Vrednost urne postavke po priporočilih IZS in ZAPS je 45 EUR. Vključen je tudi potovalni čas.</t>
  </si>
  <si>
    <t>Projektantsko spremljanje gradnje in njene skladnosti z gradbenim dovoljenjem. Vrednost urne postavke po priporočilih IZS in ZAPS je 45 EUR. Vključen je tudi potovalni čas.</t>
  </si>
  <si>
    <t>Zidarska dela in gradbena pomoč instalaterjem:
- kronsko vrtanje lukenj do Ø200,
- izdelava zidnih rež,
- pozidave in zametavanje prebojev oz.
  rež, …
komplet z vsem potrebnim materialom za vgradnjo</t>
  </si>
  <si>
    <r>
      <t xml:space="preserve">Dobava in vgradnja materiala za
tesnenje prehodov med požarnima sektorjema, komplet s potrebnim materialom in deli (požarno odporni
kit, vrečke, polnila, tesnilne mase, pena, objemke ali požarna malta - proizvodi kot. npr Promat). Vgrajeni material za tesnenje mora imeti enako požarno odpornost kot material, skozi katerega poteka!
</t>
    </r>
    <r>
      <rPr>
        <b/>
        <i/>
        <sz val="9"/>
        <rFont val="Courier New"/>
        <family val="3"/>
      </rPr>
      <t>OPOMBA:</t>
    </r>
    <r>
      <rPr>
        <i/>
        <sz val="9"/>
        <rFont val="Courier New"/>
        <family val="3"/>
      </rPr>
      <t xml:space="preserve">
Rešitev mora biti odobrena in
pregledana s strani izdelovalca požarnega izkaza.</t>
    </r>
  </si>
  <si>
    <t>Označevanje vseh prehodov strojnih inštalacij, vključno z izdelavo tlorisne dispozicije prehodov ter predaja dokumentacije v sklopu dokazila o zanesljivosti objekta.</t>
  </si>
  <si>
    <t>5.4.3.0 SPLOŠNO</t>
  </si>
  <si>
    <t xml:space="preserve">Računalniški kabel tip UTP 4x02/0.5 Cat6 položen na kabelske police, parapetne kanale in izol.cevi, komplet z instalacijskim priborom
</t>
  </si>
  <si>
    <t>Telekomunikacijski kabel položen delno na kabelske police, delno v izol. cev, IY(St)Y 30x2x0,6mm2 za povezavo med TO in komunikacijsko omaro KO</t>
  </si>
  <si>
    <t>Telekomunikacijski kabel položen v celoti v izol. cev, IY(St)Y 2x2x0,6mm2 za povezavo požarne, alarmne centrale, KPMO ter dvigala na telefonsko omarico</t>
  </si>
  <si>
    <t>Izolacijska cev, položena delno p/o, delno n/o, komplet z instalacijskim priborom:</t>
  </si>
  <si>
    <t>- fi-16 do 48 mm</t>
  </si>
  <si>
    <t>Perforirane kabelske police vroče cinkane, komplet s pokrovom, konzolami in priborom za montažo na zid ali strop (po policah potekajo vse šibkotočne inštalacije):</t>
  </si>
  <si>
    <t>Instalacijski kanal NIK s pokrovom in priborom za montažo, različnih dimenzij</t>
  </si>
  <si>
    <t>Izvedba tel. priključka  (komplet z montažnim materialom in priborom) na:</t>
  </si>
  <si>
    <t>- požarno centralo</t>
  </si>
  <si>
    <t>- alarmno centralo</t>
  </si>
  <si>
    <t>- KPMO</t>
  </si>
  <si>
    <t>- brezžična dostopna točka</t>
  </si>
  <si>
    <t>Vtičnica dvojna 2xRJ45 CAT6 (UTP), za montažo v parapetni kanal, komplet z dozo, protiprašno zaščito, nalepkami za oštevilčenje in priborom za montažo; barva po izboru arhitekta,</t>
  </si>
  <si>
    <t>Vtičnica dvojna 2xRJ45 CAT6 (UTP), za podometno montažo, komplet z dozo, nalepko za oštevilčenje in priborom za montažo; barva po izboru arhitekta,</t>
  </si>
  <si>
    <t>Instalacijski parapetni kanal je zajet v popisu moči</t>
  </si>
  <si>
    <t>/</t>
  </si>
  <si>
    <t>Dobava in vzidava omarice dim.450x450x150mm tipa  RTO-PA 12 z ustrezno (Telekom) ključavnico ter vgraditvijo uvodnih cevi  3xPEHD fi50 mm dolžine 2m, z dobavo vsega potrebnega materiala in pribora za montažo</t>
  </si>
  <si>
    <t>Dobava in montaža nosilca letvic in letvic kot npr. tip Iskra zaščite 6x10x2  ali podoben komplet z obročki v omarico.</t>
  </si>
  <si>
    <t>Dobava in montaža  zaščitnega modula kot. npr. tip iskra zaščite LPA 02 I10 ali podoben, kompatibilen z letvico</t>
  </si>
  <si>
    <t>Dobava in montaža  zbiralke Cu 12x2mm za ozemljitev TK omarice</t>
  </si>
  <si>
    <t>Dobava in montaža  vodnika NYY-J 1x16mm2 za ozemljitev TK omarice</t>
  </si>
  <si>
    <t>Komunikacijsko vozlišče KO po opisu:</t>
  </si>
  <si>
    <t>OMARA 19"  800x800, stekl. vrata spr., višine 42HE</t>
  </si>
  <si>
    <t>kos</t>
  </si>
  <si>
    <t xml:space="preserve">ISDN Stikalni panel cat6. 24P UTP -telefonija </t>
  </si>
  <si>
    <t xml:space="preserve">Zaključevanje UTP kablov na vtičnicah </t>
  </si>
  <si>
    <t>Zaključevanje UTP kablov na Patch panelih</t>
  </si>
  <si>
    <t>Električne meritve, atesti, izjave, komplet protokol</t>
  </si>
  <si>
    <t>RTV INŠTALACIJA</t>
  </si>
  <si>
    <t>OPOMBA:
Vsa vgrajena oprema mora biti usklajena z upravljalcem KTV omrežja (Telemach) na tem območju!</t>
  </si>
  <si>
    <t>Koaksialni kabel COAX6 položen v izol. cev, komplet s polaganjem</t>
  </si>
  <si>
    <t>Koaksialni kabel H125 položen v izol. cev, komplet s polaganjem</t>
  </si>
  <si>
    <t xml:space="preserve">RTV vtičnica za p/o montažo, končna </t>
  </si>
  <si>
    <t>RTV vtičnica za montažo v parapetni kanal, končna</t>
  </si>
  <si>
    <t>Notranja podometna razdelilna omara minimalnih dimenzij 150x200x80mm, komplet s priborom za montažo</t>
  </si>
  <si>
    <t>Zunanja podometna razdelilna omara minimalnih dimenzij 230x290x130mm, IP43, komplet s priborom za montažo
enakovredno: RTO-PA1 - PREBIL-PLAST</t>
  </si>
  <si>
    <t>KRS razdelilna omarica, montaža elementov v notranjo omaro - po opisu:</t>
  </si>
  <si>
    <t xml:space="preserve">- distribucijski ojačevalnik, dva izhoda, 230 VAC, </t>
  </si>
  <si>
    <t>- enovejni odvzemnik - 16dB</t>
  </si>
  <si>
    <t>- enojni odvzemnik kot npr. tip P 821 (odcepno dusenje -11dB)</t>
  </si>
  <si>
    <t>Enojni odvzemnik, 8-vejni, odcepno dušenje -15dB, kot npr. tip P 822 ali podobno</t>
  </si>
  <si>
    <t>Izolacijska cev fi-16 mm</t>
  </si>
  <si>
    <t>Spuščanje sistema v pogon, šolanje uporabnika, priprava in izdelava dokumentacije</t>
  </si>
  <si>
    <t>Drobni montažni material, doze in el. meritve</t>
  </si>
  <si>
    <t>Drobni material, el. meritve in pribor</t>
  </si>
  <si>
    <t>DOMOFON</t>
  </si>
  <si>
    <t>Kabli položeni  p/o in uvlečeni v izol. cevi, komplet z inst. priborom:</t>
  </si>
  <si>
    <t>- IY(St)Y 1x2x0.8 mm</t>
  </si>
  <si>
    <t>- IY(St)Y 2x2x0.8 mm</t>
  </si>
  <si>
    <t>Izolacijska cev, položena p/o ali n/o, komplet z vdolbenjem zidov in instalacijskim priborom:</t>
  </si>
  <si>
    <t>- fi-13,5 do 23 mm</t>
  </si>
  <si>
    <t>Enodružinski kit za sistem 4+n po opisu:
- 1 domofon za montažo na zidu, kot npr. tip 1133/1 "Urmet"
- 1 zunanja enota kot npr. tip 1145/500 "Urmet"
- 1 sinthesi modul z eno tipko kot npr. tip 1145/21 "Urmet"
- 1 doza kot npr. tip 1145/51 "Urmet"
- 1 okvir kot npr. tip 1145/61 "Urmet"
- 1 napajalnik 230VAC/24VDC</t>
  </si>
  <si>
    <t>Slušalka bela za sisteme 4+1 z dodatno tipko</t>
  </si>
  <si>
    <t>INŠTALACIJA ZA IZENAČEVANJE POTENCIALOV</t>
  </si>
  <si>
    <t>Omarica z zbiralko za glavno (GIP) ali etažno (ZIP) izenačitev potencialov po opisu:</t>
  </si>
  <si>
    <t>- tipsko ohišje za p/o montažo</t>
  </si>
  <si>
    <t>- zbiralka Cu 30x5 mm</t>
  </si>
  <si>
    <t xml:space="preserve">Razdelilec za lokalno izen. potencialov Rip za p/o montažo </t>
  </si>
  <si>
    <t>Vodnik položen p/o v izol. ceveh
Dolbljenje sten, izdelava preboja in mavčenje za vodnike je zajeto v ceno po enoti mere:</t>
  </si>
  <si>
    <t>- P/F-95 mm2</t>
  </si>
  <si>
    <t>- P/F-70 mm2</t>
  </si>
  <si>
    <t>- P/F-16 mm2</t>
  </si>
  <si>
    <t>- P/F-6 mm2</t>
  </si>
  <si>
    <t>Valjanec Fe/Zn 20x3mm, položen v tlaku</t>
  </si>
  <si>
    <t>Izolacijska cev PNT (ravna) fi-13,5 mm do 16 mm, položena nadometno, komplet z dozami in priborom za montažo</t>
  </si>
  <si>
    <t>Izolacijska cev RBT (rebrasta) fi-13,5 mm do 16 mm, položena p/o ali n/o, komplet z instal. priborom</t>
  </si>
  <si>
    <t>Izdelava stika na zaščitno zbiralko v el. omarici (KPMO, EG, Ep, Em, EU, Eum, Etp) s kabelskim čevljem in vijakom</t>
  </si>
  <si>
    <t>Izdelava stika na zaščitno zbiralko v omarici KO, TO in KTV omarico s kabelskim čevljem in vijakom</t>
  </si>
  <si>
    <t>Izdelava stika na kabelske police, instal. parapetne kanale, vodovod, cevi centralnega ogrevanja, kovinski podboj vrat, prezračevalne kanale s kabel čevljem in vijakom ali pa z objemko in vijakom</t>
  </si>
  <si>
    <t>Električne meritve, drobni montažni material in pribor</t>
  </si>
  <si>
    <t>STRELOVODNA INŠTALACIJA</t>
  </si>
  <si>
    <t>Aluminijska žica fi-10 mm, položena delno na strešne podpore, delno v samougasljivo izolacijsko cev
enakovredno: Hermi tip AH2</t>
  </si>
  <si>
    <t xml:space="preserve">Ozemljitveni trak Fe/Zn 25x4mm položen in privarjen na armaturo temeljev ter delno položen v zemljo
</t>
  </si>
  <si>
    <t>Dobava in montaža veznega spoja žica-žica Rf
Enakovredno: Hermi KON04 Rf</t>
  </si>
  <si>
    <t>Dobava in montaža strešnega nosilca na opečno kritino</t>
  </si>
  <si>
    <t>Merilna križna sponka 58x58/3, material Rf,
enakovredno: Hermi KON02</t>
  </si>
  <si>
    <t>Zidna merilna omarica, plastificirana v beli barvi, komplet z distančnimi vijaki 
enakovredno: Hermi ZON05</t>
  </si>
  <si>
    <t xml:space="preserve">Izolacijska cev fi-29, ognjeodporna položena p/o za izvedbo podometnih odvodov
</t>
  </si>
  <si>
    <t>Dobava in montaža križnega spoja trak - trak, polaganje v temelje ali v zemlji, komplet z antikorozijsko zaščito</t>
  </si>
  <si>
    <t>Izdelava stika na glavno zbiralko za izenačevanje potencialov z vijačenjem (GIP)</t>
  </si>
  <si>
    <t>Izdelava stika na kovinska vrata, kovinsko konstrukcijo ter ostale kovinske mase</t>
  </si>
  <si>
    <t>Izdelava stika na, kovinski okvir strešnih oken, sončnih kolektorjev ter ostale kovinske mase na strehi</t>
  </si>
  <si>
    <t>Delno Strojni (80%), delno ročni (20%) izkop jarka dim 0,8x0,4m za polaganje tračnega ozemljila</t>
  </si>
  <si>
    <t>Zasip jarka z izkopanim materialom in utrjevanje v plasteh</t>
  </si>
  <si>
    <t>Drobni material in pribor, meritve ozemljitvene upornosti in formiranje knjige strelovoda, komplet protokol ter storitve pooblaščenega preglednika po Pravilniku o zahtevah za NN inštalacije v stavbah</t>
  </si>
  <si>
    <t>INSTALACIJA PROTIPOŽARNEGA VAROVANJA</t>
  </si>
  <si>
    <t>A. INSTALACIJA</t>
  </si>
  <si>
    <t>1</t>
  </si>
  <si>
    <t xml:space="preserve">Kabel IY(St)Y 1x2x0,8 mm položen v izolacijsko cev (rdeče barve - halogen free)
</t>
  </si>
  <si>
    <t>Kabel NHXH-O-E30 2x1,5 RE mm2 (ognjeodpornost E-30) položen v izolacijsko cev (rdeče barve - halogen free)</t>
  </si>
  <si>
    <t>Izolacijska cev (rdeče barve) fi-13,5 mm do 16 mm, položena p/o ali n/o, komplet z instal. priborom</t>
  </si>
  <si>
    <t>Pregled sistema s strani pooblaščene inštitucije in sodelovanje serviserja pri pregledu (komplet delovanje sistema in ostalih na sistem vezanih izvršnih elementov)</t>
  </si>
  <si>
    <t>Izdelava izvršilne dokumentacije z navodili za obratovanje</t>
  </si>
  <si>
    <t>B. OPREMA IN MATERIAL</t>
  </si>
  <si>
    <t>Centrala za javljanje požara:</t>
  </si>
  <si>
    <t>- mikroprocesorsko krmiljena kot npr. tip BOSCH FPA5000 ali podobno, z vgrajeno posluževalno prikazovalno enoto</t>
  </si>
  <si>
    <t>- 1 zanka po 127 elementov</t>
  </si>
  <si>
    <t>- 8 relejnih vhodov in izhodov</t>
  </si>
  <si>
    <t>- modul za daljinski prenos alarma na dežurno mesto (24 ur, vse dni v letu)</t>
  </si>
  <si>
    <t>- avtomatski preklop zimski/letni čas</t>
  </si>
  <si>
    <t>- pomnilnik zadnjih dogodkov</t>
  </si>
  <si>
    <t>- teksti in meniji na prikazovalniku za upravljanje sistema v slovenskem jeziku</t>
  </si>
  <si>
    <t>- zvočna signalizacija in prikaz na LCD prikazovalniku o okvarjenem javljalniku samo na centrali (brez proženja notranjih siren)</t>
  </si>
  <si>
    <t>- plinotesna akumulatorska baterija 12V za rezervno napajanje centrale (za avtonomijo sistema 72 ur + 0,5 ure v alarmnem stanju)</t>
  </si>
  <si>
    <t>- skladnost z SIST EN 54</t>
  </si>
  <si>
    <t>Pozivnik za prenos alarma na nadzorni center,
enakovredno: DS7400C</t>
  </si>
  <si>
    <t>Posluževalni tablo, 
enakovredno: tip BOSCH FMR-5000EN</t>
  </si>
  <si>
    <t>Optični adresabilni javljalnik požara, z možnostjo nastavitev stopenj občutljivosti, komplet s podnožjem in napisno ploščico
enakovredno: FAP-O 420+ MS400+TP4</t>
  </si>
  <si>
    <t>Optično termični adresabilni javljalnik požara, z možnostjo nastavitev stopenj občutljivosti, komplet s podnožjem in napisno ploščico
enakovredno: FAP-OT 420+ MS400+TP4</t>
  </si>
  <si>
    <t>Ročni adresabilni javljalnik požara, označevanje z oznakami po SIST 1013
enakovredno: FMC210 LSN</t>
  </si>
  <si>
    <t>Naslovljivi izhodni vmesnik z 1 izhodom, komplet z dodatnimi releji 230V/10A, 
enakovredno: FLM-420-RLV-E</t>
  </si>
  <si>
    <t>Naslovljivi vhodni vmesnik z 2 vhodoma,
enakovredno: FLM-420-I2-W</t>
  </si>
  <si>
    <t>Notranja adresabilna alarmna sirena z bliskavico za priključitev na centralo, označevanje z oznakami po SIST 1013
enakovredno: MSS401</t>
  </si>
  <si>
    <t>Zunanja adresabilna alarmna sirena z bliskavico za priključitev na centralo, označevanje z oznakami po SIST 1013</t>
  </si>
  <si>
    <t>Usmernik 230VAC / 12VDC, komplet z lokalnimi baterijami (12VDC) za neprekinjeno delovanje ob izpadu el. toka</t>
  </si>
  <si>
    <t>Certifikat o skladnosti opreme s SIST EN54</t>
  </si>
  <si>
    <t>Programiranje centrale, montaža elementov, nastavitev, priklop, preizkus in predaja uporabniku s poučitvijo zadolženega osebja o uporabi</t>
  </si>
  <si>
    <t>Izdaja potrdila o brezhibnem delovanju sistema alarmne naprave za detekcijo požara in plina od strani pooblaščene organizacije</t>
  </si>
  <si>
    <t>Zakoličevanje trase zunanje razsvetljave po situaciji</t>
  </si>
  <si>
    <t>- 1x PE-63</t>
  </si>
  <si>
    <t>Izdelava temelja svetilke cev fi-80 v kompletu:</t>
  </si>
  <si>
    <t>Izkop zemlje III. ktg. dobava in vgrajevanje betona C25/30 in cevi fi-80, skupaj z vgradnjo kandelabra v cev, zalitje z betonom, ter ozemljitvijo kandelabra, komplet</t>
  </si>
  <si>
    <t>SPLOŠNO</t>
  </si>
  <si>
    <t>SKUPAJ (€):</t>
  </si>
  <si>
    <t>POPIS DEL IN MATERIALA</t>
  </si>
  <si>
    <t>Meritev UTP razvoda cat 6; po mednarodnem ISO/IEC 11801 2nd edition: September 2002 (Class E _ Permanent Link) oziroma evropski EN50173-1;November 2002 (Class E-Permanent Link) standard</t>
  </si>
  <si>
    <t>4/2 - ELEKTRIČNI PRIKLJUČEK</t>
  </si>
  <si>
    <t>(4/2 - NAČRT ELEKTRIČNEGA PRIKLJUČKA)</t>
  </si>
  <si>
    <t>ELEKTRIČNI PRIKLJUČEK</t>
  </si>
  <si>
    <t>Dobava in polaganje kablovoda NAYY-J 4x150+2,5 mm2, položen v celoti v kabelsko kanalizacijo, komplet z vsem potrebnim materialom in priborom</t>
  </si>
  <si>
    <t>Dobava in montaža varovalčnega podnožja PK 250/3 in varovalnih vložkov 3xNV 100 A, komplet s priborom za montažo v NN omaro v TP Breznica</t>
  </si>
  <si>
    <t>Priklop dovodnega kabla v TP Breznica NN omara, komplet z ustreznim materialom ter s kabelskimi čevlji 150mm2 - 4kom</t>
  </si>
  <si>
    <t>Priklop dovodnega kabla v KPMO (podometna, montirana na fasadi objekta), komplet z ustreznim materialom ter s kabelskimi čevlji 150mm2 - 4kom</t>
  </si>
  <si>
    <t>Valjanec Fe/Zn 25x4 mm položen v skupni jarek s kabelsko kanalizacijo</t>
  </si>
  <si>
    <t>Križna sponka 58x58/3 z antikorozijsko zaščito, material: Rf</t>
  </si>
  <si>
    <t>Označevanje kabla v TP, kabelskih jaških in KPMO</t>
  </si>
  <si>
    <t>Manipulativni stroški upravljanja (vklop-izklop) zaradi priklopa dovodnega kabla v TP Breznica ter ob morebitni tangenci s SN vodom</t>
  </si>
  <si>
    <t>Drobni material, električne meritve, atesti, izjave, komplet protokol ter storitve pooblaščenega preglednika po Pravilniku o zahtevah za NN inštalacije v stavbah</t>
  </si>
  <si>
    <t>Dobava in polaganje kabelske kanalizacije iz zaščitne PVC cevi z opozorilnim trakom, skupaj z vsemi pomožnimi deli, prenosi in materialom</t>
  </si>
  <si>
    <t>- 1x2 PVC fi-110</t>
  </si>
  <si>
    <t>Dobava in polaganje izolacijskih cevi 3x PE-110mm v izvedben podboj ceste v predvideni dolžini l=10m, komplet z izvedbo podboja, izvedba gradbene jame, položitve PE cevi v podboj ter vzpostavitev prvotnega stanja</t>
  </si>
  <si>
    <t>Izkop zemlje III ktg z delno ročnim (20%) in delno strojnim (80%) izkopom,, dobava in montaža opaža, vgrajevanje armature, betoniranje z bet. C25/30, skupaj s težkim LŽ pokrovom 60/60 cm, 4 kosom pocinkanih konzol, izdelava uvodov cevi, odvoz viška materiala na deponijo, vključno s stroški deponije z dobavo vsega potrebnega materiala ter ureditev okolice</t>
  </si>
  <si>
    <t>- energetski kabelski jašek dim. 1,2x1,2x1,2 m s konzolami za kabel</t>
  </si>
  <si>
    <t>Izvedba gradbenih posegov v obstoječi kabelski jašek pri transformatorski postaji, na katerega se navezuje predvidena kabelska kanalizacija</t>
  </si>
  <si>
    <t>Ročni izkop jarka globine 1,0 m, dolžine do 5m, za ugotavljaje poteka komunalnih vodov ter zasip jarka z izkopanim materialom z utrjevanjem po plasteh 20-25 cm in ureditev terena v 
prvotno stanje</t>
  </si>
  <si>
    <t>4/3 - TEHNIČNA ZAŠČITA</t>
  </si>
  <si>
    <t>(4/3 - TEHNIČNA ZAŠČITA)</t>
  </si>
  <si>
    <t>INSTALACIJA PROTIVLOMNEGA VAROVANJA</t>
  </si>
  <si>
    <t>Kabel LIYCY 2x0,5+6x0,22 mm položen v izolacijsko cev ali na kabelske police</t>
  </si>
  <si>
    <t>Kabel LIYCY 2x0,5+4x0,22 mm položen v izolacijsko cev ali na kabelske police</t>
  </si>
  <si>
    <t>Izolacijska cev fi-13,5 mm do 16 mm, položena p/o ali n/o, komplet z instal. priborom</t>
  </si>
  <si>
    <t>Protivlomna centrala kot npr. tip DS7400 "BOSCH" ali podobna:</t>
  </si>
  <si>
    <t>Polaganje rezanega žganega granita (protidrsna površina) iz plošč pravilnih pravokotnih oblik deb.2cm (kvalitete kot Tonalit), z nizkostensko obrobo (~0.3m1/m2 tlaka) viš.10cm s ploščami deb.1cm (marmete) enake kvalitete kot tlak, z dobavo vsega materiala in pom.deli.</t>
  </si>
  <si>
    <t>Dobava in polaganje talnih granitnih keram.ploščic v lepilo, fuge do 3mm zapolnjene s cem.malto, z nizkostensko obrobo v prostorih brez stenske keramike.
Ker.pl.vel.ker.pl.vel.do 20/20 (ali več)cm, neglazirane, kval.A 
(komunikacije, teh.in pom.prostori)</t>
  </si>
  <si>
    <t>Dobava in polaganje visečega sek.stropa iz vlagoodpornih mavčno kartonskih plošč(kot Knauf, Rigips...), podkonstr. pritrjena na AB ploščo, z bandažiranjem in kitanjem stikov ter obdelavo zaklj.ob robovih in instal.prebojih, 
(sanitarije)</t>
  </si>
  <si>
    <t>2. Skupne deb.15cm  - kot Knauf  W112 (stene s sanit.el., enojna kovinska podkonstr.); 
- Odprtine vrat vel~2m2 - kom 1</t>
  </si>
  <si>
    <t>Izdelava AB talne plošče deb.60(40)cm iz betona C25/30 (z minimalnim krčenjem, z dodatki za vodonepropustnost), na položeno hidroizolacijo; površina poravnana brez finega zaglajevanja, ravna;</t>
  </si>
  <si>
    <t>** opaž vogalnih slopov</t>
  </si>
  <si>
    <t xml:space="preserve">** gladki opaž plošč etaž z opažnimi ploščami s podpiranjem do viš.3m. </t>
  </si>
  <si>
    <t>Dobava in vgrajevanje betona C25/30  v arm.konstr.prereza v arm.konstr. preseka do 0.06 m3/m1 (stebri, vertikalne zidne vezi in slopi)</t>
  </si>
  <si>
    <t>** opaž stebrov 30/30 s trikotnimi vogalnimi letvicami 2/2cm, za vidni beton, s podpiranjem do viš.~3m</t>
  </si>
  <si>
    <t>** robni gladki opaž zidnih odprtin - špalete šir.do 30cm - za vidni beton (brez dodatne zidarske obdelave robov)</t>
  </si>
  <si>
    <t>** dvo(tri)stranski kosmati opaž 
vertikalnih zidnih vezi šir. do 40cm 
(za zid 30cm)</t>
  </si>
  <si>
    <t>1. skupne deb.20cm-dvojna podkonstrukcija); 
(stopnišče)</t>
  </si>
  <si>
    <t>2. skupne deb.15cm-enojna pokonstrukcija 
- odprtine vrat - 26kom</t>
  </si>
  <si>
    <t xml:space="preserve">** gladki opaž pravokotnih preklad in nosilcev pod  ploščo s podpiranjem do viš.3m. </t>
  </si>
  <si>
    <t xml:space="preserve">** gladki opaž zidnih vezi v prerezu plošče s podpiranjem do viš.3m. </t>
  </si>
  <si>
    <t>1. B500  do Fi 12mm (ocena-6500kg).</t>
  </si>
  <si>
    <t>2. B500 nad Fi 12mm (ocena-5000kg).</t>
  </si>
  <si>
    <t>3. Arm.mreže  B500(ocena-25500kg).</t>
  </si>
  <si>
    <t xml:space="preserve">Izdelava nadomestnega gramoznega nasipa (tampona II.), z razstiranjem, planiranjem in utrjevanjem do predpisane zbitosti (Ev2=50MPa), v deb.30cm, z dobavo mat. in transporti </t>
  </si>
  <si>
    <t>Izdelava gramoznega tampona  z razstiranjem, planiranjem in utrjevanjem do predpisane zbitosti (Ev2=60MPa), v deb.20cm, z ravnanjem površin s točnostjo +-1cm /4m, z dobavo mat. in transporti 
(tampon pod podl.betoni)</t>
  </si>
  <si>
    <t>**  gladki dvostranski opaž zidov</t>
  </si>
  <si>
    <t>Dobava in vgrajevanje betona C30/37 XC2 PV-II XF1 (vodonepropusten,neskrčljiv,ekspanzijski) v arm.konstr.prereza do 0.20m3/m2-m1:
(zidovi svetl.jaškov)</t>
  </si>
  <si>
    <t>Izdelava utrjenega nasipa iz gramoznih krogel frakcije fi 20-70mm z razstiranjem, planiranjem in utrjevanjem  v deb.~30cm, z dobavo mat. in transporti 
(nasip v svetlobnih jaških-K)</t>
  </si>
  <si>
    <t>1. rešetka za okno vel. 160/160cm</t>
  </si>
  <si>
    <t>t=-40÷120 °C</t>
  </si>
  <si>
    <t>Polnilo v kartušah</t>
  </si>
  <si>
    <t>Dobava in montaža: Napisne tablice, izdelane v skladu z ISO SIST 1013, za označitev naprav in sredstev za gašenje požara.</t>
  </si>
  <si>
    <t>B×L= 600×500 mm</t>
  </si>
  <si>
    <t>DN15</t>
  </si>
  <si>
    <t>Dobava in montaža: Trokadero sestoječ iz: školjka iz sanitarnega porcelana s talnim izpustom DN100, lovilna rešetka na tečajih iz INOX 1.4301, komplet z drobnim pritrdilnim materialom za montažo v tla.</t>
  </si>
  <si>
    <t>Dobava in montaža: Zidna enoročna mešalna baterija z dolgim izpustom, komplet s kromiranima rozetama, ter drobnim pritrdilnim in tesnilnim materialom.</t>
  </si>
  <si>
    <t>Dobava in namestitev: Dobava in namestitev plastičnih košev za odpadne papirnate brisače, bele barve,  z nihajnim pokrovom.</t>
  </si>
  <si>
    <t xml:space="preserve">P= 75 W (230 V) </t>
  </si>
  <si>
    <t>Q°= 8÷35 kW</t>
  </si>
  <si>
    <t>V°max= 3,86 m3/h ZP</t>
  </si>
  <si>
    <t>trošilo vrste C33x</t>
  </si>
  <si>
    <t>P= 177 W (230 V)</t>
  </si>
  <si>
    <t>l</t>
  </si>
  <si>
    <t>Dobava in montaža: Toplotni prenosnik, komplet z montažno konzolo in toplotno izolacijo ter drobnim pritrdilnim materialom.</t>
  </si>
  <si>
    <t>Kvs= 6,3 m3/h</t>
  </si>
  <si>
    <t>Dobava in montaža: Odzračevalni lonček</t>
  </si>
  <si>
    <t>T= 0÷120°C</t>
  </si>
  <si>
    <t>p= 0÷6 bar</t>
  </si>
  <si>
    <t>V - 90/220cm (1L+1D); enokrilna</t>
  </si>
  <si>
    <t>V - 170/220cm; 
dvokrilna; krilo "težje" izvedbe z dušenjem zvoka 37dB; 
Oprema: po opisu zgoraj, na pasivnem krilu "patent" zasun zg.in sp., možnost blokade kril v odprtem položaju (diskretni mehanizem, magneti, ali ustrezno).
(sejne sobe)</t>
  </si>
  <si>
    <r>
      <t>OPOMBE:</t>
    </r>
    <r>
      <rPr>
        <sz val="9"/>
        <rFont val="Courier New"/>
        <family val="3"/>
      </rPr>
      <t xml:space="preserve"> </t>
    </r>
  </si>
  <si>
    <r>
      <t>Opomba:</t>
    </r>
    <r>
      <rPr>
        <sz val="9"/>
        <rFont val="Courier New"/>
        <family val="3"/>
      </rPr>
      <t xml:space="preserve"> za vse **opaže je v ceni zajeto opaženje s podpiranjem (do viš.5m, oz.8m za obodne zidove), razopaženje, mazanje in čiščenje opažev, z dobavo potrebnega mat., amort.stroški, pom.deli in transporti.</t>
    </r>
  </si>
  <si>
    <r>
      <t xml:space="preserve">** gladki dvostranski opaž zidov z vložki za odprtine oken in vrat s podpiranje do viš.5m,  cca 50% opaža za vidni beton (notr.površine)
</t>
    </r>
    <r>
      <rPr>
        <i/>
        <sz val="9"/>
        <rFont val="Courier New"/>
        <family val="3"/>
      </rPr>
      <t>Opomba:</t>
    </r>
    <r>
      <rPr>
        <b/>
        <i/>
        <sz val="9"/>
        <rFont val="Courier New"/>
        <family val="3"/>
      </rPr>
      <t xml:space="preserve">
</t>
    </r>
    <r>
      <rPr>
        <i/>
        <sz val="9"/>
        <rFont val="Courier New"/>
        <family val="3"/>
      </rPr>
      <t>- notr.površine zidov opaž za vidni beton;
- opaž odprtin oken, vrat vel.nad 3m2 je odštet</t>
    </r>
  </si>
  <si>
    <r>
      <t xml:space="preserve">Zidarska obdelava vidnih betonskih površin (stene,stebri,plošče,nosilci), z brušenjem stikov opažev,obdelavo gnezd in neravnin s fino cem.malto, z dobavo mat.in pom.deli.
</t>
    </r>
    <r>
      <rPr>
        <i/>
        <sz val="9"/>
        <rFont val="Courier New"/>
        <family val="3"/>
      </rPr>
      <t>OP.: 
podana je celotna površina vidnega betona: Ocena - za sanacijo predvideno do 20% površin</t>
    </r>
  </si>
  <si>
    <r>
      <t>Opomba:</t>
    </r>
    <r>
      <rPr>
        <sz val="9"/>
        <rFont val="Courier New"/>
        <family val="3"/>
      </rPr>
      <t xml:space="preserve">  v popisu je obdelana:
- meteorna kanalizacija do zun.peskolovov, ostali veje so obdelane v projektu ZU; 
- fekalna kanalizacija (sanitarije delavnic) do zunanjega jaška po projektu ZU</t>
    </r>
  </si>
  <si>
    <r>
      <t xml:space="preserve">Izkop jarkov za kanliz.cevi šir.do 60cm, glob.do 1.2m z razširitvami za peskolove Fi 40 in jaške prereza do (60/60)cm, v  terenu III.kat. (utrjen gramozni tampon in nasip), z odlaganjem materiala na rob izkopa. 
</t>
    </r>
    <r>
      <rPr>
        <b/>
        <i/>
        <sz val="9"/>
        <rFont val="Courier New"/>
        <family val="3"/>
      </rPr>
      <t>OP</t>
    </r>
    <r>
      <rPr>
        <i/>
        <sz val="9"/>
        <rFont val="Courier New"/>
        <family val="3"/>
      </rPr>
      <t xml:space="preserve">.: 
- Izvedba kanalizacije med fazo zasipanja za vkopanimi zidovi
- Izvedba drenaže, peskolovov in delno zun.rev jaškov pred zasipi objekta - brez posebnih izkopov  </t>
    </r>
  </si>
  <si>
    <r>
      <t>Splošno:</t>
    </r>
    <r>
      <rPr>
        <i/>
        <sz val="9"/>
        <rFont val="Courier New"/>
        <family val="3"/>
      </rPr>
      <t xml:space="preserve"> 
Dobava in montaža oken, vrat, sten iz  Alu profilov s prekinjenim topl.mostom (oz "hladni" Alu profili, če je posebej navedeno) prašno barvanih po RAL (določi projektant),</t>
    </r>
  </si>
  <si>
    <r>
      <t xml:space="preserve">Opomba: </t>
    </r>
    <r>
      <rPr>
        <sz val="9"/>
        <rFont val="Courier New"/>
        <family val="3"/>
      </rPr>
      <t xml:space="preserve">polaganje keramike po zahtevah DIN (ISO) standardov s fazonskimi komadi,  z dilatacijami s trajno el.kiti, z zaključnimi "Rondec" profili na stikih -vogalih, ustreznimi zagotovili za nedrsnost..., barve in vzorci po izboru projektanta, polaganje po PZI in planu polagalca, 
s prripravo polage-ravnanjem površn in "primer" premazi za boljši oprijem. </t>
    </r>
  </si>
  <si>
    <t>Polaganje finalne talne obloge iz umetne snovi (PVC s polnili - kot npr Armstrong DLW,.....), deb.2mm, v rolah, s finalno impregnacijo površin; 
Robni zaključek viš.do 8cm na podložni PVC zaokrožnici zvarjen (lepljen) s tlakom; Polaganje z lepljenjem po celi površini, s predhodno izravnavo podlage (cem.estrih) z izravnalno maso, z dobavo vsega potrebnega materiala in  pom.deli
Izvedba s predložitvijo dokazil, atesta negorljivosti (B1,Q1 po DIN 4102), ter garancijo na obrabo (5 let); 
z dobavo vsega potrebnega mat.in pom.deli.</t>
  </si>
  <si>
    <t>1. Stene</t>
  </si>
  <si>
    <t>Pridobitev Potrdila o zanesljivosti in vsa potrebna spremljajoča dela,  skladno z veljavno zakonodajo
(po predračunu projektanta - za celoten projekt)</t>
  </si>
  <si>
    <t>Priprava dokumantacije za potrebe izdelave PID-a  vključno z vsemi vrisanimi shemami, spremembami,..., seznama z opisom sprememb ter predaja projektantskemu podjetju 
(za celoten projekt)</t>
  </si>
  <si>
    <t>Geomehanski nadzor s pregledi in potrditvijo temeljnih tal in vgrajenih materialov, potrebnimi meritvami in izdelavo končnega poročila.
(za celoten projekt)</t>
  </si>
  <si>
    <t>Izdelava morebitnih manjših sprememb projektne dokumentacije med samo gradnjo, nastalih zaradi zamenjave materialov,oopreme,….
(Ocena - za celoten projekt)</t>
  </si>
  <si>
    <t>Izdelava PID,  skladno z veljavno zakonodajo
(po predračunu projektanta - za celoten projekt)</t>
  </si>
  <si>
    <t>Zidanje zidov  deb.20cm z opečnim modularnim votlakom 19/29/19cm v a.c.m., z dobavo materiala, pom. deli in transporti
(K, pod kapnimi legami-M)</t>
  </si>
  <si>
    <t>POPIS MATERIALA IN DEL</t>
  </si>
  <si>
    <t>6 - TELEKOMUNIKACIJE</t>
  </si>
  <si>
    <t>2.</t>
  </si>
  <si>
    <t>3.</t>
  </si>
  <si>
    <t>SKUPAJ</t>
  </si>
  <si>
    <t>DDV (20%)</t>
  </si>
  <si>
    <t>SKUPAJ Z DDV (€):</t>
  </si>
  <si>
    <t>(6 - NAČRT TELEKOMUNIKACIJSKIH INŠTALACIJ)</t>
  </si>
  <si>
    <t>SPLOŠNO:</t>
  </si>
  <si>
    <t>- Vsa vgrajena oprema mora imeti certifikate ter mora biti medsebojno kompatibilna.</t>
  </si>
  <si>
    <t>1.</t>
  </si>
  <si>
    <t>TK PRIKLJUČEK</t>
  </si>
  <si>
    <t>Dobava in uvlečenje kabla TK 59 25x4x0.6 GM v cevi kabelske kanalizacije s predhodnim čiščenjem in uvlečenjem predvleke</t>
  </si>
  <si>
    <t>m</t>
  </si>
  <si>
    <t>Dobava in uvlečenje kabla TK 59 3x4x0.6 GM v cevi kabelske kanalizacije s predhodnim čiščenjem in uvlečenjem predvleke</t>
  </si>
  <si>
    <t>Preverjanje oziroma ugotavljanje obstoječega stanja: v obstoječem jašku, trasa</t>
  </si>
  <si>
    <t>Uvod TK 59 GM kabla premera 0.6mm v kabelsko omaro T.O., izdelava forme, ozemljitev plašča kabla in priključitvijo na letvico v kabelski omarici</t>
  </si>
  <si>
    <t>Dobava mont. materiala in izdelava razcepnih  spojk XAGA 550 ( ali razvodišča ) na kablu TK59 GM z uporabo Raychem materiala po predhodnem dogovoru z upravljalcem omrežja Telekom Slovenije</t>
  </si>
  <si>
    <t>Preveritev prepustnosti cevi - kalibracija 2x fi 50 mm ter tesnosti cevi z izdelavo poročila.</t>
  </si>
  <si>
    <t>Preizkušanje kabla TK 59 25x4x0.6 GM na bobnih pred polaganjem.</t>
  </si>
  <si>
    <t>Električne meritve položenih kabelskih dolžin (TK 59 25x4x0.6 GM) pred spajanjem.</t>
  </si>
  <si>
    <t>Merjenje ponikalne upornosti ozemljitve (zaščitne in delovne) z izdelavo merilnih rezultatov (dokler se ne dosežejo ustrezni rezultati).</t>
  </si>
  <si>
    <t>Izvršilni načrt krajevnega kabelskega omrežja, ki obsega: -situacijski načrt (M+3K+CD) - shematski načrt (M+3K+CD).</t>
  </si>
  <si>
    <t>Atesti, izjave - komplet protokol</t>
  </si>
  <si>
    <t>Stroški nadzora upravljalca TK omrežja v času izvajanja del</t>
  </si>
  <si>
    <t>Drobni material, 
(ocena cca. 3% predračunske vrednosti)</t>
  </si>
  <si>
    <t>PRESTAVITEV KTV OMARICE</t>
  </si>
  <si>
    <t>Prestavitev KTV omarice z vsemi pomožnimi deli se izvede po pogojih, navodilih in predračunu upravljalca CATV omrežja - Telemach d.d.</t>
  </si>
  <si>
    <t>Dobava in uvlečenje kabla koax QR 540 v cevi kabelske kanalizacije s predhodnim čiščenjem in uvlečenjem predvleke</t>
  </si>
  <si>
    <t>Dobava in uvlečenje napajalnega kabla NYY-J 3x4mm2, komplet s priključitvijo kabla v KPMO in omarico KTVr</t>
  </si>
  <si>
    <t>Dobava in montaže nove prostostoječe omarice KTVr dimenzij 600x600x1420 (š,g,v), komplet s podstavkom ter priborom za montažo</t>
  </si>
  <si>
    <t>Prestavitev obstoječe šibkotočne opreme v novo omarico KTVr, komplet z vsem potrebnim materialom in priborom</t>
  </si>
  <si>
    <t>Prestavitev obstoječe merilne garniture (merjenje porabe el. energije) v novo KPMO, v kateri se bo nahajala tudi merilna oprema z objekt, komplet s priključnimi varovalkami ter potrebno opremo (po navodilih upravljalca Elektro omrežja - Elektro Gorenjska)</t>
  </si>
  <si>
    <t>Električne meritve položenih kabelskih dolžin (koax QR 540) pred spajanjem</t>
  </si>
  <si>
    <t>Stroški nadzora upravljalca KTV omrežja - Telemach v času izvajanja del</t>
  </si>
  <si>
    <t>Izvajalec mora pri vgradnji vseh elementov upoštevati vsa navodila in  tehnične specifikacije dobavljenih in vgrajenih elementov!</t>
  </si>
  <si>
    <t>GRADBENA DELA</t>
  </si>
  <si>
    <t>A. TK PRIKLJUČEK</t>
  </si>
  <si>
    <t>Zakoličevanje trase kabelske kanalizacije po situaciji</t>
  </si>
  <si>
    <t>Obeležba obstoječih komunalnih vodov</t>
  </si>
  <si>
    <r>
      <t xml:space="preserve">Izkop jarka dim. 1,0x0,4m za kabelsko kanalizacijo v zemlji III ktg z delno ročnim (15%) delno strojnim (85%) izkopom s pravilnim odsekovanjem stranic in dna izkopa ter odlaganje ob rob izkopa, obračun v </t>
    </r>
    <r>
      <rPr>
        <sz val="9"/>
        <rFont val="Courier New"/>
        <family val="3"/>
      </rPr>
      <t>raščenem</t>
    </r>
    <r>
      <rPr>
        <sz val="9"/>
        <color indexed="8"/>
        <rFont val="Courier New"/>
        <family val="3"/>
      </rPr>
      <t xml:space="preserve"> stanju</t>
    </r>
  </si>
  <si>
    <t>Dobava in vmetavanje peska pod kabelsko kanalizacijo ter zasip s peskom v debelini 10+10 cm, obračun z vsemi pomožnimi deli, prenosi in materiala</t>
  </si>
  <si>
    <t>Dobava in polaganje kabelske kanalizacije iz zaščitnih cevi z opozorilnim trakom, skupaj z vsemi pomožnimi deli, prenosi in materialom</t>
  </si>
  <si>
    <t>- 1x PEHD 2x50</t>
  </si>
  <si>
    <t>Uvlačenje cevi PEHD 2x50mm v obstoječo izolacijsko cev pod cesto, komplet z vsemi deli in materiali</t>
  </si>
  <si>
    <t xml:space="preserve">Izdelava bet.kab. AB jaška velikosti fi-100cm in globine 80cm, betoniranje, vgradnja LTŽ pokrova, 
izdelava uvodnih oken, koplet z izkopom zemlje III. ktg z delno ročnim (20%) in delno strojnim (80%) izkopom ter z dobavo vsega potrebnega materiala </t>
  </si>
  <si>
    <t>Zasip jarkov s selekcioniranim materialom iz izkopa v plasteh z nabijanjem</t>
  </si>
  <si>
    <t>Ročni izkop jarka globine 1,0 m, dolžine do 5 m, za ugotavljaje poteka komunalnih vodov ter zasip jarka z izkopanim materialom z utrjevanjem po plasteh 20-25 cm in ureditev terena v 
prvotno stanje</t>
  </si>
  <si>
    <t>Odvoz odvečnega materiala iz izkopa za kab. kanalizacijo in jaške na deponijo oddaljeno do 10 km, skupaj z nakladanjem, zavračanjem in razstiranjem, vključno s stroški 
deponije</t>
  </si>
  <si>
    <t>Dodatek za izkop na trasah v bližini ostalih komunalnih vodov</t>
  </si>
  <si>
    <t>Priprava in zavarovanje gradbišča</t>
  </si>
  <si>
    <t>Izdelava geodetskega posnetka za kataster komunalnih naprav, sprotno s potekom gradnje, (vključno z višinskimi kotami)</t>
  </si>
  <si>
    <t>B. KTV OMREŽJE</t>
  </si>
  <si>
    <t>- 1x PE fi-110</t>
  </si>
  <si>
    <t>Ročni izkop jarka globine 1,0 m, dolžine do 3 m, za ugotavljaje poteka komunalnih vodov ter zasip jarka z izkopanim materialom z utrjevanjem po plasteh 20-25 cm in ureditev terena v 
prvotno stanje</t>
  </si>
  <si>
    <t>4/1 - SPLOŠNE ELEKTRIČNE INŠTALACIJE</t>
  </si>
  <si>
    <t>4.</t>
  </si>
  <si>
    <t>5.</t>
  </si>
  <si>
    <t>6.</t>
  </si>
  <si>
    <t>7.</t>
  </si>
  <si>
    <t>8.</t>
  </si>
  <si>
    <t>9.</t>
  </si>
  <si>
    <t>10.</t>
  </si>
  <si>
    <t>- V ceno po enoti mere je zajeta dobava in montaža materiala ter opreme s pom. deli in drobnim materialom.</t>
  </si>
  <si>
    <t>- Vsa oprema in material se mora dobaviti z vsemi ustreznimi certifikati, atesti, garancijami, navodili za obratovanje, vzdrževanje, posluževanje in servisiranje (v skladu z veljavno zakonodajo in zahtevami naročnika).</t>
  </si>
  <si>
    <t xml:space="preserve"> - Pri opremi in materialu je potrebno upoštevati stroške meritev, preizkusa  in zagona, vključno s pridobitvijo ustreznih certifikatov in potrdil s strani pooblaščenih institucij.</t>
  </si>
  <si>
    <t>- Pri izvedbi je potrebno upoštevati stroške vseh pripravljalnih in  zaključnih del (vključno z usklajevanjem z ostalimi izvajalci na objektu)   ter vse transportne, skladiščne, zavarovalne in ostale splošne stroške.</t>
  </si>
  <si>
    <t>6. KANALIZACIJA</t>
  </si>
  <si>
    <t>7. DOKUMENTACIJA, SPLOŠNO</t>
  </si>
  <si>
    <t>EM</t>
  </si>
  <si>
    <t>CENA/EM 
( v €)</t>
  </si>
  <si>
    <t>VREDNOST 
(v €)</t>
  </si>
  <si>
    <t>5(3*4)</t>
  </si>
  <si>
    <t>(4/1 - SPLOŠNE ELEKTRIČNE INŠTALACIJE)</t>
  </si>
  <si>
    <t>MOČ</t>
  </si>
  <si>
    <t>Kabli položeni delno n/o položeni na kabelske police in uvlečeni v izolacijske cevi ter delno p/o uvlečeni v izol. cevi:</t>
  </si>
  <si>
    <t>- NYM 2x1,5 mm2</t>
  </si>
  <si>
    <t>- NYM-J 3x1,5 mm2</t>
  </si>
  <si>
    <t>- NYM-J 5x1,5 mm2</t>
  </si>
  <si>
    <t>- NYM-J 3x2,5 mm2</t>
  </si>
  <si>
    <t>- NYM-J 5x2,5 mm2</t>
  </si>
  <si>
    <t>- NYY 2x1,5 mm2</t>
  </si>
  <si>
    <t>- NYY-J 3x1,5 mm2</t>
  </si>
  <si>
    <t>- NYY 2x2,5 mm2</t>
  </si>
  <si>
    <t>- NYY-J 3x2,5 mm2</t>
  </si>
  <si>
    <t>- NYY-J 5x2,5 mm2</t>
  </si>
  <si>
    <t>- OLFLEX 3x2,5 mm2</t>
  </si>
  <si>
    <t>- NYY-J 5x4 mm2</t>
  </si>
  <si>
    <t>- NYY-J 5x6 mm2</t>
  </si>
  <si>
    <t>- NYY-J 4x70+70 mm2</t>
  </si>
  <si>
    <t>- LIYCY 4x1,5 mm2</t>
  </si>
  <si>
    <t>Dobava in montaža inštalacijskih cevi, položenih podometno, komplet z instalacijskim priborom:</t>
  </si>
  <si>
    <t>- pt-5f, fi-16mm</t>
  </si>
  <si>
    <t>- pt-8f, fi-26mm</t>
  </si>
  <si>
    <t>- fi-36 mm</t>
  </si>
  <si>
    <t>- fi-48 mm</t>
  </si>
  <si>
    <t>- fi-63 mm</t>
  </si>
  <si>
    <t>Perforirane kabelske police komplet s pokrovom, konzolami in priborom za montažo na zid ali strop:</t>
  </si>
  <si>
    <t>- PK 50 pc</t>
  </si>
  <si>
    <t>- PK 100 pc</t>
  </si>
  <si>
    <t>- PK 200 pc</t>
  </si>
  <si>
    <t>Instalacijski kanal NIK s pokrovom, priborom za montažo in montažo, različnih dimenzij</t>
  </si>
  <si>
    <t>Izolacijska cev PN/T-16 mm položena n/o in pritrjena z OG distančniki</t>
  </si>
  <si>
    <t>Konstrukcijsko železo raznih profilov za izdelavo nosilcev in držal za kabelske police, opremo in maske</t>
  </si>
  <si>
    <t>Vtičnica "Šuko" 16 A, 250 V, trojna, mreža, z dozo in priborom za montažo v inst. parapetni kanal ter napisno ploščico za vpis tokokroga in označitvijo tokokroga; barva po izboru arhitekta,
enakovredno: Thorsman (skladno s parapetnim kanalom)</t>
  </si>
  <si>
    <t>Vtičnica "Šuko" 16 A, 250 V, dvojna, UPS francosko kodirana, z dozo in priborom za montažo v inst. parapetni kanal ter napisno ploščico za vpis tokokroga in označitvijo tokokroga, zelene barve; barva po izboru arhitekta,
enakovredno: Thorsman (skladno s parapetnim kanalom)</t>
  </si>
  <si>
    <t>Vtičnica "šuko" 16A, 250V, IP55, n/o, komplet s priborom za montažo, napisno ploščico za vpis tokokroga in označitvijo tokokroga</t>
  </si>
  <si>
    <t>Vtičnica trifazna 16 A, 400 V, IP55 za n/o montažo, komplet s priborom za montažo, napisno ploščico za vpis tokokroga in označitvijo tokokroga</t>
  </si>
  <si>
    <t>Vtičnica 24V/16A, n/o, komplet s priborom za montažo, napisno ploščico za vpis tokokroga in označitvijo tokokroga</t>
  </si>
  <si>
    <t>Stalni priključek petpolni za p/o montažo, 16A, 400V, komplet z dozo in priborom za montažo</t>
  </si>
  <si>
    <t>Stikalo klecno z lučko, 16A, 250V, za p/o montažo, komplet z dozo in priborom za montažo; barva po izboru arhitekta</t>
  </si>
  <si>
    <t>Tipkalo za izklop v sili, vzidana do pokrova, v zaščiti IP55</t>
  </si>
  <si>
    <t>Tipkalo 16A, 250V za p/o montažo za vklop štedilnika, komplet z dozo in priborom za montažo</t>
  </si>
  <si>
    <t>Parapetni instalacijski kanal-kovinski dim. 130/72, dvoprekatni, komplet z vgradno pregrado za ločitev šibkot. in jakot. instal., "T" komadom, s pokrovom, spojkami, ozemlj. sponkami in priborom za montažo v opremo, montiran horizontalno ter vertikalno; barva po izboru arhitekta
enakovredno: tip TAS 130/72</t>
  </si>
  <si>
    <t>Izvedba el. priključkov na posamezno opremo:</t>
  </si>
  <si>
    <t>- na toplotno črpalko</t>
  </si>
  <si>
    <t>- na konvektor</t>
  </si>
  <si>
    <t>- na klima napravo - notranja enota</t>
  </si>
  <si>
    <t>- na črpalke v toplotni podpostaji in elektromagnetni ventil</t>
  </si>
  <si>
    <t>- na el.bojler</t>
  </si>
  <si>
    <t>- na plinski kotel</t>
  </si>
  <si>
    <t>- komunikacijsko omaro</t>
  </si>
  <si>
    <t>- požarno centralo, alarmno centralo ter videonadzorni center</t>
  </si>
  <si>
    <t>- na el. armaturo v sanitarijah</t>
  </si>
  <si>
    <t>- na električno ključavnico in domofon</t>
  </si>
  <si>
    <t>- na komandno omarico drsnih vrat</t>
  </si>
  <si>
    <t xml:space="preserve">- na štedilnik </t>
  </si>
  <si>
    <t>Ključ za sistemsko cilindrično ključavnico, ki je nameščena v vseh razdelilcih</t>
  </si>
  <si>
    <t>ELEKTRIČNE RAZDELILNE OMARE</t>
  </si>
  <si>
    <t>OPOMBA (postavke 19-26):
V vse električne razdelilce je dopustna vgradnja samo certificiranih elementov, montažo lahko izvede le strokovno usposobljena oseba.
Za vsak el. razdelilec je potrebno pred montažo dostaviti certifikate in vsa dokazila o pregledu in preiskusu električnega razdelilca
Vsi inštalacijski odklopniki morajo biti dimenzionirana za predvarovalko vsaj 125A in kratkostično zmogljivost 10kA</t>
  </si>
  <si>
    <t xml:space="preserve">Kabelska priključna merilna omarica KPMO po opisu:
</t>
  </si>
  <si>
    <t>- dobava in montaža omarice kot npr. tip PL4NT+POL2NT, dim 1530x770x233mm, IP43 podometna, Prebil-Plast ali podobna</t>
  </si>
  <si>
    <r>
      <t>- večfunkcijski števec kot npr. tip MT851-D2A42R52</t>
    </r>
    <r>
      <rPr>
        <sz val="9"/>
        <rFont val="Courier New"/>
        <family val="3"/>
      </rPr>
      <t>, 10-120A 3x230/400V "ISKRAMECO" ali podoben</t>
    </r>
  </si>
  <si>
    <t>- komunikator kot npr. tip P2CA-K47-06 ISDN modem ali podoben</t>
  </si>
  <si>
    <t>- varovalčno podnožje PK 250/3</t>
  </si>
  <si>
    <t>- merilna spončna letev</t>
  </si>
  <si>
    <t>- prenapetostni odvodnik za tel. linijo kot npr. tip LPA08K10 ali podoben</t>
  </si>
  <si>
    <t>- TK vtičnica nadometna</t>
  </si>
  <si>
    <t>- montažna plošča perfinaks d=2mm</t>
  </si>
  <si>
    <t>- predal za načrte</t>
  </si>
  <si>
    <t>- cilindrična ključavnica s ključem "ELEKTRO"</t>
  </si>
  <si>
    <t>- vrstne sponke, ožičenje, vezna žica, kabel čevlji, drobni montažni material in pribor ter enopolna shema dejanskega stanja</t>
  </si>
  <si>
    <t>Glavni električni razdelilec EG po opisu:</t>
  </si>
  <si>
    <t>- ohišje nadometno, kovinsko, dim. 800x1200x300 mm, v zaščiti IP55,
enakovredno: "SCHRACK" WSM 1208300</t>
  </si>
  <si>
    <t>- montažna plošča MPP 1208</t>
  </si>
  <si>
    <t>- glavno stikalo 100A/400V/3p/50kA, 
enakovredno: MC1-N-100 "SCHRACK"</t>
  </si>
  <si>
    <t>- tokovni transformator 100/5A, 10VA, kl. 0,5</t>
  </si>
  <si>
    <t>- podnapetostni sprožnik (208-250VAC) za velikost stikal MC1</t>
  </si>
  <si>
    <t xml:space="preserve">- stikalo 40A/400V/3p, s ključem </t>
  </si>
  <si>
    <t>- stikalo 40A/400V/3p, 
enakovredno: KG41 "SCHRACK"</t>
  </si>
  <si>
    <t>- stikalo 10A/230V/1p/1-0-2  
enakovredno: CG4-A210, VE21 "SCHRACK"</t>
  </si>
  <si>
    <t>- svetlobno (temnilno) stikalo, 16A, 250V s fotocelico
enakovredno: V97/1 "SCHRACK"</t>
  </si>
  <si>
    <t>- transformator 200VA, 230/24V</t>
  </si>
  <si>
    <t xml:space="preserve">- inštalacijski kontaktor  20A, 2p, 230V 
enakovredno: R20-20/24 "SCHRACK" </t>
  </si>
  <si>
    <t xml:space="preserve">- inštalacijski kontaktor  20A, 2p, 24V 
enakovredno: R20-11/24 "SCHRACK" </t>
  </si>
  <si>
    <t xml:space="preserve">- inštalacijski kontaktor  25A, 4p, 230V 
enakovredno: R25-40/230 "SCHRACK" </t>
  </si>
  <si>
    <t>- instalacijski odklopnik B 10/2</t>
  </si>
  <si>
    <t>- signalna svetilka 24V-rdeča</t>
  </si>
  <si>
    <t>- tipka zelena, montirana na letev</t>
  </si>
  <si>
    <t>- zbiralka trifazna Cu 16 mm2</t>
  </si>
  <si>
    <t>- cilindrični vložek za enoten sistemski ključ</t>
  </si>
  <si>
    <t>- predal za načrt</t>
  </si>
  <si>
    <t>- v. sponke, PG uvodnice, POK kanali, ožičenje, vezni in montažni material s priborom, napisne ploščice ter enopolna shema dejanskega stanja</t>
  </si>
  <si>
    <t>Električni razdelilec EU po opisu:</t>
  </si>
  <si>
    <t>- ohišje nadometno, kovinsko, dim. 500x600x210 mm, v zaščiti IP55,
enakovredno: "SCHRACK" WSM 6050210</t>
  </si>
  <si>
    <t>- montažna plošča MPP205</t>
  </si>
  <si>
    <t>- glavno stikalo 63A/400V/3p/
enakovredno: MC1-N-63 "SCHRACK"</t>
  </si>
  <si>
    <t>- stikalo 40A/400V/4p/1-0-2</t>
  </si>
  <si>
    <t>- stikalo 40A/400V/3p/1-0</t>
  </si>
  <si>
    <t>- varovalčno stikalo TYTAN II, 3p, do 63A (20A)</t>
  </si>
  <si>
    <t>- v. sponke, ožičenje, vezni in montažni material s priborom, napisne ploščice ter enopolna shema dejanskega stanja</t>
  </si>
  <si>
    <t>Električni razdelilec Ep po opisu:</t>
  </si>
  <si>
    <t>- ohišje podometno, kovinsko, dim. 590x640x100 mm, v zaščiti IP41,
enakovredno: "SCHRACK" 2U-12FL</t>
  </si>
  <si>
    <t>- zidna kad za podometni razdelilec</t>
  </si>
  <si>
    <t>2. rešetka za okno vel. 80/80cm</t>
  </si>
  <si>
    <t>O - 160/160cm
dvodelno okno, odpiranje kril okoli obeh osi</t>
  </si>
  <si>
    <t>O - 100/100cm
enodelno okno, odpiranje okoli obeh osi; (mansarda)</t>
  </si>
  <si>
    <t>Okovje tipsko za Al izdelke-kvalitetno, brez izstopajočih tečajev; kljuke kovinske, enoročne, kvalitetne; na oknih z odpiranjem na okovje kot "Ventus" - ročica za odpiranje sidrana na viš.~1.5m od tal v prostoru.
Zasteklitev: topl.izol.steklo Ug&lt;1.1W/m2 K
V ceni izdelkov zajeti vsa dela in elemente navedene v splošnih opisihin posam.postavkah.
Izdelava po shemah PZI</t>
  </si>
  <si>
    <t xml:space="preserve">Profili iz sistemskega programa (splošno priznan proizvajalec, srednje cenovne kvalitete, profili z zaobljenimi robovi, z Euro vodilom za okovje); 
Dobava s kovinskim slepim okvirjem (ali pritrdilnimi profili) za vgradnjo v gradb.konstrukcijo (brez dodatnih gradb.del) </t>
  </si>
  <si>
    <t>Okna  deljene v rastru, ali krili na odpiranje (navedeno v opisu)  
Na oknih vgrajena zun.Al polica (tipska-profilna) šir.do 35cm; na notr.lesena polica šir.do 15cm, obložena z laminatom "postforming" deb.do 5cm (vidni rob)
Zunaj Al barvane žaluzije šir.min. 65mm (kot Medle,Krpan,...), ročno upravljanje iz prostora-monokomanda, s tipsko omarico in vodili iz Al barvanih profilov</t>
  </si>
  <si>
    <t>Izdelava in montaža izdelka po izvedbi proizvajalca: 
kovinski okvir (kvalitetni jekleni ali ALU), krila (polna ali zastekljena s pož.odp.steklom EI 30), pož.odporna barvna obdelava v tonu kot ostala vrata;   
Oprema vrat: 
- tećaji uležajeni, zaskočna (valjček) cilindr.ključavnica, vgrajeno samozapiralo (na dvokrilnih vratih zaprt drsni   mehanizem redoslednika zapiranja kril nad vrati); 
znotraj "antipanic" okovje - prečni drog (po EN 1125; kvalitetno,estetsko zaobljeno); 
- zunaj kovinska kljuka zaobljene oblike, integrirana ključavnica z "enotnim" ključem);
- dodatno oprema: el.magnet 24V DC priržalec kril v okvirju, z ožičenjem do el.omarice ob vratih, krmiljenje iz pož.centrale in kontrole pristopa (tip el.zapirnih mehanizmov po projektu el.instalacij in v sodelovanju z izvajalcem el.del) - vse kvalitetno, kot npr. mehanizmi Dorma,Geze,...; 
- ekspazijska tesnila v pripiri; 
Dobava skupaj z garancijo (certifikatom) za predpisano požarno odpornost.</t>
  </si>
  <si>
    <r>
      <t xml:space="preserve">PV - 280/300cm - </t>
    </r>
    <r>
      <rPr>
        <b/>
        <sz val="9"/>
        <rFont val="Courier New"/>
        <family val="3"/>
      </rPr>
      <t>EI 30</t>
    </r>
    <r>
      <rPr>
        <sz val="9"/>
        <rFont val="Courier New"/>
        <family val="3"/>
      </rPr>
      <t>; 
Notranja steklena stena z vrati 90/220cm (L), z nadsvetlobo. 
(P,N-stopnišče)</t>
    </r>
  </si>
  <si>
    <t>6. KERAMIČARSKA DELA</t>
  </si>
  <si>
    <t>7. TLAKARSKA DELA</t>
  </si>
  <si>
    <t>8. SLIKOPLESKARKA DELA</t>
  </si>
  <si>
    <t>9. SEKUNDARNI STROPI IN OBLOGE</t>
  </si>
  <si>
    <t>10. LAHKE PREDELNE STENE</t>
  </si>
  <si>
    <t>steklene stene</t>
  </si>
  <si>
    <t>Izdelava označb cevnih vodov ter vgrajenih elementov in naprav</t>
  </si>
  <si>
    <t>Evidentiranje odstopanj z vrisom sprememb ter grafičnim in tekstualnim prikazom, s sprotno predajo nadzorniku v pisni obliki.</t>
  </si>
  <si>
    <t>- Dobava in montaža stropne vgradne svetilke opremljene z 2x TC-DEL 18W v barvi 3000K, z difuznim steklom 6035 IP44, Ø232mm X 100mm, za vgradnjo v odprtino Ø212mm, kot npr. tip iGUZZINI EASY 3303.039 A ali podobna, oznaka v projektu S2</t>
  </si>
  <si>
    <t>- Dobava in montaža stropne vgradne svetilke opremljene z 2x TC-DEL 18W v barvi 3000K, z difuznim steklom 6035 IP44, Ø232mm X 100mm, za vgradnjo v odprtino Ø212mm, za AKU modulom, kot npr. tip iGUZZINI EASY 3303.039 A ali podobna, oznaka v projektu S2a</t>
  </si>
  <si>
    <t>- Dobava in montaža stropne vgradne svetilke, opremljene z zrcalnim rastrom, montažnim priborom in sijalkami 3x24W, dimenzij 596mm x 596mm, globine 55mm, kot npr. tip ESSE-Ci Isip T5 32DP324 ali podobna, oznaka v projektu S3</t>
  </si>
  <si>
    <t>- Dobava in montaža stropne vgradne svetilke, opremljene z zrcalnim rastrom, montažnim priborom in sijalkami 3x14W, dimenzij 596mm x 596mm, globine 55mm, kot npr. tip ESSE-Ci Isip T5 32DP314 ali podobna, oznaka v projektu S4</t>
  </si>
  <si>
    <t>- dobava in montaža stropne (stenske) nadgradne svetilke, opremljene z montažnim priborom, sijalko TR10Q 32W/3000K, kot npr. tip ESSE-Ci Cl-Mo, TR10Q 51MO132 ali podobna, oznaka v projektu S5</t>
  </si>
  <si>
    <t>- dobava in montaža stropne nadgradne svetilke, opremljene z montažnim priborom, sijalko TR10Q 32W/3000K in aku modulom, kot npr. tip ESSE-Ci Cl-Mo, TR10Q 51MO132EM ali podobna, oznaka v projektu S5a</t>
  </si>
  <si>
    <t>- dobava in montaža stropne vgradne svetilke opremljene z 1x TC-DEL 18W v barvi 3000K, z difuznim steklom 6035 IP44, Ø232mm X 100mm, za vgradnjo v odprtino Ø212mm, kot npr. tip iGUZZINI EASY 3300.039 ali podobna, oznaka v projektu S6</t>
  </si>
  <si>
    <t>- dobava in montaža stropne vgradne svetilke opremljene z 2 X TC-L 55W v barvi 3000K, dimenzij 596mm X 596mm X 145mm, kot npr. tip ESSE-CI AMBIENTE 35DI255LCLS T5 ali podobna, oznaka v projektu S7</t>
  </si>
  <si>
    <t>- dobava in montaža stropne vgradne svetilke opremljene z 2 X TC-L 55W v barvi 3000K, dimenzij 596mm X 596mm X 145mm, kot npr. tip ESSE-CI AMBIENTE 35DI255LCLS T5 ali podobna, oznaka v projektu S8</t>
  </si>
  <si>
    <t>- dobava in montaža stropne nadgradne/viseče svetilke, opremljene z montažnim priborom, opremo za sestavo in sijalkami 54W/3000K, dimenzij 1313mm X 217mm X 40mm, kot npr. tip ESSE-CI Flag Sistem 1X54W T5 72DI154PGC6 ali podobna, oznaka v projektu S9</t>
  </si>
  <si>
    <t>- dobava in montaža stropne nadgradne svetilke, opremljene z montažnim priborom, sijalko TR10Q 22W/3000K, kot npr. tip ESSE-Ci Cl-Mo, TR10Q 51MO122 ali podobna, oznaka v projektu S11</t>
  </si>
  <si>
    <t>- dobava in montaža stenske nadgradne svetilke, opremljene z žarnico hal. 35W, z opremo za napajanje, zaščitno mrežico, dimenzij 110mm x 110mm x 110mm, kot npr. tip SIMES Miniloft Wall QR-CBC51 35W 12V 32° ali podobna, oznaka v projektu S12</t>
  </si>
  <si>
    <t>- dobava in montaža stenske nadgradne svetilke, opremljene z hal. žarnico  E27 70W, z opremo za napajanje, v zaščiti IP65, kot npr. tip SIMES S14-G, 70W ali podobna, oznaka v projektu S13</t>
  </si>
  <si>
    <t>- dobava in montaža zunanje svetilke ter kandelabra h=4m, s pritrdilno prirobnico, el. mini razdelilcem z EZN-25/6A varovalko, kablom NYY-J 3x1,5mm2 (4m), antikorozijsko zaščiten z vročim cinkanjem, komplet z vsem priborom za montažo, svetilka je opremljena z 1x35W CDM žarnico, dimenzij 514mm X 400mm X 170mm, v zaščiti IP66, , kot tip DZ LICHT LIONDA 5659904, oznaka v projektu S14</t>
  </si>
  <si>
    <t>- dobava in montaža zunanje svetilke ter kandelabra h=2,5m (montaža na podporni zid), s pritrdilno prirobnico, el. mini razdelilcem z EZN-25/6A varovalko, kablom NYY-J 3x1,5mm2 (3m), antikorozijsko zaščiten z vročim cinkanjem, komplet z vsem priborom za montažo, svetilka je opremljena z 1x35W CDM žarnico, dimenzij 514mm X 400mm X 170mm, v zaščiti IP66, , kot tip DZ LICHT LIONDA 5659904, oznaka v projektu S14a</t>
  </si>
  <si>
    <t>Svetilke za varnostno razsvetljavo komplet s sijalko, uvodnicami in prib. za montažo s SLO atestom:</t>
  </si>
  <si>
    <t>- varnostna svetilka (SV1) 1x11W, 3h, s SLO atestom, v pripravni vezavi, IP65, avtotest
enakovredno: LINERGY TRISTAR LI TS11N30EBR</t>
  </si>
  <si>
    <t>Piktogrami z oznako "poti za umik" izdelani v skladi s standardom SIST1013 in ISO 6309 dim. 200x100 mm</t>
  </si>
  <si>
    <t>Stikalo za p/o montažo 10 A, 250 V, komplet z dozo, s priborom za montažo in napisno ploščico ter označitvijo tokokroga; barva po izboru arhitekta,</t>
  </si>
  <si>
    <t>- navadno</t>
  </si>
  <si>
    <t>- serijsko</t>
  </si>
  <si>
    <t>- menjalno</t>
  </si>
  <si>
    <t>- križno</t>
  </si>
  <si>
    <t>Stikalo za n/o montažo 10 A, 250 V, komplet s priborom za montažo na steno in napisno ploščico ter označitvijo tokokroga;</t>
  </si>
  <si>
    <t>Stikalni tablo ST-1; barva po izboru arhitekta,
enakovredno: Gewiss</t>
  </si>
  <si>
    <t>- podometno ohišje za 3 stikala</t>
  </si>
  <si>
    <t xml:space="preserve">- pokrov in okvir nosilni </t>
  </si>
  <si>
    <t>- razdelilna doza</t>
  </si>
  <si>
    <t>- stikalo 16 A, 250 V, 3x navadno</t>
  </si>
  <si>
    <t>- drobni montažni material, pribor in označitev tokokrogov</t>
  </si>
  <si>
    <t>Senzor gibanja za vklop razsvetljave, nastavitev časa in občutljivosti, doseg min. 10m, 16A, 250V, kot zaznavanja 360°</t>
  </si>
  <si>
    <t>Senzor gibanja za vklop razsvetljave, nastavitev časa in občutljivosti, doseg min. 10m, 16A, 250V, kot zaznavanja 120°, IP45</t>
  </si>
  <si>
    <t>Senzor gibanja za vklop razsvetljave, nastavitev časa in občutljivosti, doseg min. 10m, 16A, 250V, kot zaznavanja 120°, IP65</t>
  </si>
  <si>
    <t>Izolacijska cev, položena p/o ali n/o, komplet instalacijskim priborom:</t>
  </si>
  <si>
    <t>- fi-16 do 23 mm</t>
  </si>
  <si>
    <t>Izolacijska cev PN/T-13,5 mm položena n/o in pritrjena z OG distančniki</t>
  </si>
  <si>
    <t>Valjanec Fe/Zn 25x4 mm, položen v skupni jarek s kabelsko kanalizacijo</t>
  </si>
  <si>
    <t>Križna sponka tip KON01 dim. 58x58/3 z antikoruzijsko zaščito z dekordal trakom</t>
  </si>
  <si>
    <t>Izvedba stika za ozemljitev kovinskih mas (steber zunanje razsvetljave, drogovi zastav, lovilec olja, z vijačenjem ali varjenjem z antikoruzijsko zaščito)</t>
  </si>
  <si>
    <t>Izdelava meritve osvetljenosti prostorov in izdaja poročila s strani pooblaščene organizacije</t>
  </si>
  <si>
    <t>Izdaja potrdila o brezhibnem delovanju sistema zasilne razsvetljave od strani pooblaščene organizacije</t>
  </si>
  <si>
    <t>Sodelovanje el. inštalaterja z gradbeniki in strojniki, usklajevanje
in priklop</t>
  </si>
  <si>
    <t>UNIVERZALNO OŽIČENJE</t>
  </si>
  <si>
    <t>Horiz.hidroizol. z bitumenskimi varilnimi trakovi (Timbitekt SV/4 , Vobitekt ST/4,..) na osn.premaz z Ibitolom, 1 sloj varjen po celi površini, preklop 10cm, z dvigom izolacije na AB zidove v viš.10cm, z dobavo materiala in pomožnimi deli (tlaki P,N)</t>
  </si>
  <si>
    <t>Grobi in fini omet zidov z apneno cem. malto s predhodnim cem. obrizgom, z dobavo mat., pom. deli in transporti 
(omet novo pozidanih zidov in popravilo poškodovanih ometov-zaradi rušitev)</t>
  </si>
  <si>
    <t xml:space="preserve">OP.:  obračun
odprtine vel do 3m2 - za vrata, se ne odbijejo; kovinske podkonstr.za vgradnjo le teh se ne obračuna dodatno (navedeno je le št.odprtin za vrat - enokrilna, šir.do 1m)   </t>
  </si>
  <si>
    <t>Izdelava dilatacije cem.estriha z zarezovanjem estriha in kitanje fug s trajno el.kitom z dobavo materiala in pom.deli.
(dilatacija tlaka pod pred.stenami iz MKP - proti prenosu udarnega zvoka)</t>
  </si>
  <si>
    <t>Izdelava  topl.izol.podstavka fasade po sistemu kot 
TIM Laško Demit PLUS v kompletni sestavi:
ekstrudiran polistiren-profilirane plošče deb.14cm pritrjen na AB zid z lepilom in sidri (do 2kom/m2), osn.+arm.omet ;
zaključni sloj vodoodbojen (kot npr. Kulirpalst enobarven) - po navodilih  projektanta, 
z dobavo vsega potrebnega materiala in pom.deli.
(skupne viš.do 1m)</t>
  </si>
  <si>
    <r>
      <t>Opomba: 
Z</t>
    </r>
    <r>
      <rPr>
        <i/>
        <sz val="9"/>
        <rFont val="Courier New"/>
        <family val="3"/>
      </rPr>
      <t>emeljska dela se izvedejo po projektu zem.del ki ga v sodelovanju z geomehanikom izdela izvajalec.</t>
    </r>
  </si>
  <si>
    <r>
      <t xml:space="preserve">Opomba: 
</t>
    </r>
    <r>
      <rPr>
        <sz val="9"/>
        <rFont val="Courier New"/>
        <family val="3"/>
      </rPr>
      <t xml:space="preserve">za vse izdelke v ceni zajeti izdelavo dobavo in montaža,   z izdelavo izmer, preddeli, dobavo vsega montažnega materiala, pom.deli in transporti
Izvedba detajlov obrob po projektu oz po tipskih rešitvah proizvajalcev vgrajenih izdelkov. </t>
    </r>
  </si>
  <si>
    <t>**  kosmati opaž horiz.in poševnih zidnih vezi (višina podpiranja do 5m)</t>
  </si>
  <si>
    <t>** kosmati opaž prostih preklad v obst.zidovih (nad novimi preboji)</t>
  </si>
  <si>
    <t>2. Polaganje tipskih strešnikov za prehod prezračevalnih cevi Fi 100mm (odduhi)</t>
  </si>
  <si>
    <t xml:space="preserve">3.Pokrivanje (suho) slemen in grebenov s tipskimi slemenjaki, z  nosilno letvijo, pritrjevanje s  kovinskimi sponkami </t>
  </si>
  <si>
    <t xml:space="preserve">Dobava in polaganje topl.izol.tlakov s pl.ekstrudiranega polistirena  kot Stiropor  ESP100 s PE folijo zgoraj </t>
  </si>
  <si>
    <t xml:space="preserve">Dobava in vgradnja tipske predpražne rešetke   vel. 160/80cm skupaj z jekl.okvirjem, polnilo lamele z gumijasto oblogo - vgradnja v bet.tlak 
(kot EMCO Typ 522 GB) </t>
  </si>
  <si>
    <t>Zasip za temelji in zidovi s selekcioniranim materialom od izkopa, z utrjevanjem do predpisane zbitosti (Ev2=60MPa), v plasteh do deb.20cm (na zun.stramo objekta- do kote dna tamponov Zun.ureditve)</t>
  </si>
  <si>
    <t>Zasip jarkov in jaškov kanalizacije z materialom deponiranim ob robu izkopa, z utrjevanjem zasipa v plasteh po 20cm, ter odvozom odvečnega mat.na deponijo na gradbišču - do 50m</t>
  </si>
  <si>
    <t>B.3.</t>
  </si>
  <si>
    <t>SKUPNA REKAPITULACIJA - GRADBENA IN OBRTNIŠKA DELA</t>
  </si>
  <si>
    <t xml:space="preserve"> </t>
  </si>
  <si>
    <t>m2</t>
  </si>
  <si>
    <t>opis:</t>
  </si>
  <si>
    <t>A.1.</t>
  </si>
  <si>
    <t xml:space="preserve">vrata </t>
  </si>
  <si>
    <t>** gladki opaž stopnic-ram in vmesnih podestov kompeltno - rama, čela, nast.ploskve; višina podpiranja do 3m</t>
  </si>
  <si>
    <t>tlaki</t>
  </si>
  <si>
    <t>GRADBENO OBRTNIŠKA DELA</t>
  </si>
  <si>
    <t xml:space="preserve">Varovanje objekta, delavcev, okolice (podpiranje, ograje,...), transport materialov in ureditev gradbišča (dostop, žerjav, potrebna infrastruktura za zaposlene,...) mora biti zajeto v enotnih cenah izvedbe. </t>
  </si>
  <si>
    <t>A - GRADBENA DELA</t>
  </si>
  <si>
    <t>A.2.</t>
  </si>
  <si>
    <t>A.4.</t>
  </si>
  <si>
    <t>A.5.</t>
  </si>
  <si>
    <t>B.4.</t>
  </si>
  <si>
    <t>A.3.</t>
  </si>
  <si>
    <t>REKAPITULACIJA</t>
  </si>
  <si>
    <t>m3</t>
  </si>
  <si>
    <t>m1</t>
  </si>
  <si>
    <t/>
  </si>
  <si>
    <t>kom</t>
  </si>
  <si>
    <t>armatura</t>
  </si>
  <si>
    <t>kg</t>
  </si>
  <si>
    <t>ur</t>
  </si>
  <si>
    <t>A.6.</t>
  </si>
  <si>
    <t>1. KROVSKO KLEPARSKA DELA</t>
  </si>
  <si>
    <t>B.1.</t>
  </si>
  <si>
    <t>2. KLJUČAVNIČARSKA DELA</t>
  </si>
  <si>
    <t>3. KOVINSKO STAVBNO POHIŠTVO</t>
  </si>
  <si>
    <t>4. MIZARSKA DELA</t>
  </si>
  <si>
    <r>
      <t xml:space="preserve">Opomba:
</t>
    </r>
    <r>
      <rPr>
        <sz val="9"/>
        <rFont val="Courier New"/>
        <family val="3"/>
      </rPr>
      <t xml:space="preserve">za vsa vrata velja da so opremljena z ključavnico s cilindričnim vložkom po sistemu </t>
    </r>
    <r>
      <rPr>
        <b/>
        <sz val="9"/>
        <rFont val="Courier New"/>
        <family val="3"/>
      </rPr>
      <t>"enotnega ključa"</t>
    </r>
    <r>
      <rPr>
        <sz val="9"/>
        <rFont val="Courier New"/>
        <family val="3"/>
      </rPr>
      <t xml:space="preserve">, sistem odpiranja (več.nivojev) določi investitor. </t>
    </r>
  </si>
  <si>
    <t>KOL</t>
  </si>
  <si>
    <t xml:space="preserve">okna </t>
  </si>
  <si>
    <t>Vsi izkopi, zasipi in vgrajeni materiali so obračunani v raščenem, oz.vgrajenem (utrjenem) stanju.</t>
  </si>
  <si>
    <t>vgradnje</t>
  </si>
  <si>
    <t>2. Stropi</t>
  </si>
  <si>
    <t>Montaža, demontaža in čiščenje cevnih fasadnih odrov viš.do 12 m z vsemi manipulativnimi stroški.
(podan je oder za fasade in masko strehe iz panelov, ter steklno steno vhoda)</t>
  </si>
  <si>
    <t xml:space="preserve">Dobava in polaganje kanaliz.cevi PVC Fi 110mm s fazonskimi komadi, tesnili in priključki, izdelavo peščene posteljice in zasipom cevi do 10cm nad temenom, z dobavo vsega mat., pom.deli in transporti.
</t>
  </si>
  <si>
    <t>požarno odporna vrata</t>
  </si>
  <si>
    <t>Nega betona z vlaženjem in pokrivanjem s PE folijo. Dobava, transporti in vgrajevanje vseh naštetih materialov.</t>
  </si>
  <si>
    <t xml:space="preserve">Izdelava vertikalnih odtokov  Fi 100mm iz  barvane poc.pl.0.6mm, s priključkom na žleb zgoraj in peskolov - z rozeto spodaj, s tesnilnim in pritrdilnim materialom (kpl 4). </t>
  </si>
  <si>
    <t>Izdelava obrobe preboja dimnika na poševni strehi pokriti z opečnim zareznikom,  z barvano poc.pl.0.6mm do 40cm</t>
  </si>
  <si>
    <t xml:space="preserve">Dobava in polaganje visečega sekundarnega stropa v rastru 60/60cm Armstrong -  (Board) Sahara Dune (podkonstr.vidna, obešena na AB ploščo-~do 40cm), z obdelavo zaključkov ob robovih (na stikih z zidovi) in instal.prebojih - rešetke, svetila...; z dobavo vsega potrebnega materiala in pom.deli
(trgovina/novo-P,N; sanitarije delavnic-N) </t>
  </si>
  <si>
    <t>Izdelava mont.predelnih sten iz mavčno kartonskih plošč (po sistemu Knauf, Rigips), obloga 2x 12.5mm na enojni (dvojni) kovinski podkonstrukciji z vmesnim polnilom z mineralno volno, bandažiranjm in kitanjem stikov med ploščami.ter obdelavo zaklj.ob robovih (vogali, stiki z klasično konstr., s stropi,...) in prebojih (vrat, instalacije, omarice,....), z dobavo vsega potrebnega materiala, pom.deli in transporti</t>
  </si>
  <si>
    <t>stene</t>
  </si>
  <si>
    <t>Slikanje betonskih, ometanih in površin mavčno kartonskih plošč sten in stropov z disperzijsko polpralno barvo 2x (kot.npr.JupolGold,...), s predhodno pripravo podlage - brušenje neravnin (stiki opažev,...), kitanje, brušenje, predpremaz (Akril Emulzija,....), z dobavo potrebnega materiala in pom. deli</t>
  </si>
  <si>
    <t>- vtoki v peskolove</t>
  </si>
  <si>
    <t>Dobava in polaganje keram.pl. na zidove z lepilom, s fugami do 3mm (PVC distančniki) zapolnjenimi s fugirno maso, z oblogo špalet šir.do 20cm (okna), in zaključnimi PVC letvicami (kot Rondec) na vogalih; 
Polaganje delno z vzorci (kot npr.: v viš.1.4-1.6m pas ploščic v drugi barvi ali niansi - določi projektant);
Ker.pl., glazirane, vel.20/20(10/20)cm, kvalitete A (tuš,umiv.,sanitarije-do stropa h~2.85(2.8)m, čistila vrh vrat h~2.2m)</t>
  </si>
  <si>
    <t>kpl</t>
  </si>
  <si>
    <t>B - OBRTNIŠKA DELA</t>
  </si>
  <si>
    <t>Dobava in vgradnja  armature iz bet.jekla kvalitete:</t>
  </si>
  <si>
    <t>B.8.</t>
  </si>
  <si>
    <t>B.9.</t>
  </si>
  <si>
    <t>ostalo</t>
  </si>
  <si>
    <t>B.2.</t>
  </si>
  <si>
    <t>POSTAVKA</t>
  </si>
  <si>
    <t xml:space="preserve">Pomoč obrtnikom (preboji konstrukcij, dolbljenja, vgradnje,instalacij ...); 
obračun po opravljenih urah, vpisanih v gradb.knjigo, z odobritvijo ndzora;
pomoč KV in PK zidarja (ocena) </t>
  </si>
  <si>
    <t>Izdelava Izkaza požarne varnosti s strani pooblaščene institucije</t>
  </si>
  <si>
    <t>Izdelava Požarnega reda, skladno z veljavno zakonodajo
(v sodelovanjem s projektantom-izdelovalcem Študije pozarnega varastva)</t>
  </si>
  <si>
    <t>1. ZEMELJSKA DELA</t>
  </si>
  <si>
    <t>2. BETONSKA DELA IN **OPAŽI</t>
  </si>
  <si>
    <t>3. ZIDARSKA DELA</t>
  </si>
  <si>
    <t>B.7.</t>
  </si>
  <si>
    <t>B.6.</t>
  </si>
  <si>
    <t>Dobava in vgrajevanje betona C25/30  v arm.konstr.prereza 0.20-0.30 m3/m2 (stopnišča z vmesnimi podesti)</t>
  </si>
  <si>
    <t>Planiranje dna izkopa z utrjevanjem podlage na predpisano zbitost.</t>
  </si>
  <si>
    <t>SKUPAJ GRADBENA DELA (EUR)</t>
  </si>
  <si>
    <t>SKUPAJ OBRTNIŠKA DELA (EUR)</t>
  </si>
  <si>
    <t>Popis obravnava vsa gradbeno obrtniška dela na objektu (meja -zun.linija fasade), skupaj s potrebnimi pripravljalnimi in zemeljskimi deli.  
Izven tega obmoćja so gradbena dela obdelana v popisu ZU (ureditev okolice z dostopi)</t>
  </si>
  <si>
    <t>Odvoz odvečnega materiala na stalno deponijo oddaljeno do 10km, s stroški deponiranja po pogojih upravljalca deponije.</t>
  </si>
  <si>
    <t>Izvajalec lahko v soglasju z projektantom in nadzorom ponudi enakovredno rešitev izvedbe posamezne faze dela, kar je v posam.postavkah navedeno (opisasano: kot npr.,...), vendar pri tem ne more uveljavljati zahtev po dodatnih stoških izvedbe.</t>
  </si>
  <si>
    <t>- strešna okna</t>
  </si>
  <si>
    <t xml:space="preserve">Polaganje spodnje paropropustne napenjalne folije (Tyvek, Bramac…) na špirovce, ter pritrjevanje le te s kontraletvami 5/5cm (prezračevalni sloj), z dobavo vsega materiala. </t>
  </si>
  <si>
    <t>Zapiranje odptrin za prezračevanje s tipskimi aeroelementi sistema (kot Tondach,…), z dobavo vsega potr.materiala, pom.deli in transporti.</t>
  </si>
  <si>
    <t>1. Polaganje zaščitnega traka za zajem zraka na kapu strehe (aeroelement - kap strehe in frčad).</t>
  </si>
  <si>
    <t>4. Polaganje tipskih točkovnih snegolovov iz plastificirane pl.(rjavi) - cca 3 kom/m2</t>
  </si>
  <si>
    <t>B.10.</t>
  </si>
  <si>
    <t>Ponudnik-izvajalec del mora pred izvedbo preučiti tehnično dokumentacijo, vse nejasnosti odpraviti v dogovoru z investitorjem in projektantom, ter izdelati terminski plan poteka del.
Terminski plan je potrebno uskladiti z investitorjem.
Dela ki nastanejo kot nepredvidljiva posledica za začasno premostitev  težav ali posegi po željah investitorja, v popisu niso zajeta in jih je potrebno predhodno uskladiti z investitorjem. Zanja, oz.zaradi le teh, izvajalec pri obračunu po tem popisu tudi ne more uveljavljati  stroškov za "dodatna dela".</t>
  </si>
  <si>
    <t>A.7.</t>
  </si>
  <si>
    <t>Izdelava notranjih betonsklih fekalnih jaškov vel.80/80/100cm (opaž, betoniranje, obdelava dna, priključki- vtoki,iztok); pokrov kovinski z bet.polnilom-za polaganje finalnega tlaka, z nerjavečim okvirjem in vijakom za dvig (vidni del-Inox,Ms),  ter protismradno zaporo; z dobavo materiala, pom.deli in transporti.</t>
  </si>
  <si>
    <t>Izdelava peskolovov iz betonske cevi Fi50cm, glob.do 1.2m, s priključki (vert.odtok-vtok in odtok-priključek na kanaliz.), obdelavo dna, tipskim nastavkom in LŽ pokrovom za lahki promet - B250, z dobavo materiala, pom.deli in transporti.</t>
  </si>
  <si>
    <t>4. TESARSKA DELA</t>
  </si>
  <si>
    <t>5. FASADERSKA DELA</t>
  </si>
  <si>
    <t>Izdelava  fasadnih vencev iz dekorativnih profilov iz siropora po sistemu kot npr. TIM Laško (tip določi projektant), z lepljenjem profilov na Demit podlago in opleskom le teh s fasadno barvo (akrilno, silikatno,..- po zahtevah proizvajalca sistema) - ton barve določi projektant, z dobavo materiala in pom.deli (zaščita pred nanosom finalnga fasadnega sloja in čiščenje).</t>
  </si>
  <si>
    <t>1. Fasadni  (do 25/15cm) - zatrepni napušč</t>
  </si>
  <si>
    <t>3. Fasadni   20/3cm- obokenski zaključek</t>
  </si>
  <si>
    <t>Izdelava  topl.izol.fasade po sistemu TIM Laško Demit PLUS v kompletni sestavi:
(stiropor Demit Plus 15cm, osn.+ arm.sloj, zaključni sloj kot npr.Timfas Silikat  -  določi investitor (okoli oken pritličja pas - šir.do 20cm z gladkim ometom v svetlem tonu), z dobavo vsega materiala in pom.deli.</t>
  </si>
  <si>
    <t>Letvanje strešnih konstrukcij enokapne strehe  naklona 37st. z letvami 4/5cm za pokrivanje strehe z opečnim ztareznikom, z dobavo vsega materiala.</t>
  </si>
  <si>
    <t xml:space="preserve">Pokrivanje dvokapne strehe 37st.z opečno kritino kot Tonach (po izbiri investitorja),  s tipskimi fazonskimi komadi in zaključki po sistemu, z dobavo vsega potr.materiala, pom.deli in transporti </t>
  </si>
  <si>
    <t>1. Polaganje opečnih strešnikov naravne  barve, z fazonskimi komad (osnovni strešnik, zaključni levi-15m, desni-15m)</t>
  </si>
  <si>
    <t xml:space="preserve">Izdelava horiz.odtoka krožne oblike (kpl 4), iz barvane poc.pl.0.6mm, RŠ do 33cm, s kljukami iz pl.4/30mm, s priključki za vert.odtoke Fi 100-kom4, pritrditev na leseno.konstr. </t>
  </si>
  <si>
    <t>Izdelava horiz.odtoka krožne oblike (kpl 2), iz barvane poc.pl.0.6mm, RŠ do 25cm, s kljukami iz pl.4/30mm, s stranskim iztokom na glavno streho-kom4, pritrditev na leseno.konstr. 
(čopi)</t>
  </si>
  <si>
    <t>Izdelava horiz.odtoka krožne oblike (kpl 2), iz barvane poc.pl.0.6mm, RŠ do 25cm, s kljukami iz pl.4/30mm, s priključki za vert.odtoke Fi 80-kom3, pritrditev na leseno.konstr. 
(streha stopnišča)</t>
  </si>
  <si>
    <t xml:space="preserve">Izdelava vertikalnih odtokov Fi 80mm iz  barvane poc.pl.0.6mm, s priključkom na žleb zgoraj in s kolenskim iztokom (v muldo na terenu), s tesnilnim in pritrdilnim materialom (kpl 1 - streha stopnišča). </t>
  </si>
  <si>
    <t xml:space="preserve">Izdelava zidne obrobe na poševni strehi pokriti z opečnim zareznikom,  z barvano poc.pl.0.6mm do 40cm s kitanjem stika s fasado s trajno el. Kitom.
(strehe stopnišča </t>
  </si>
  <si>
    <t>0. RUŠITVENA DELA</t>
  </si>
  <si>
    <t>A.0</t>
  </si>
  <si>
    <t>2. Fasadni profil šir.do 40cm - kapni napušč, skupaj z zapiranjem strehe do žleba z vododpornimi mavčno celulozniimi ploščami (kot Farmacel,...) , skupaj s potrebno podkonstrukcijo za pritrditev plošč na leseno strešno konstrukcijo kapa (skupna šir.do 70cm)</t>
  </si>
  <si>
    <t>Izdelava priključka na peskolov iz LŽ cevi s fasonskimi  komadi in tesnilnim materialom;
NO100 - cev viš.1.5m nad terenom,  priključek na peskolov  na  glob.~ 0.5 + oddaljen do 2m</t>
  </si>
  <si>
    <t>Izdelava in montaža zaščitne ograje iz Inox cevi: 
vodilo in stebriški zgoraj  fi 40mm, vertikale 10/60mm ,  spodaj prečke 5x fi 25mm, stojke na sidernih pl.sidrane v AB konstr. z ekspaz.vijaki 
Kompletna izvedba z visokopoliranim sijajem)
(ravna ograja-mansarda)</t>
  </si>
  <si>
    <t>Izdelava in montaža vodila na stopnišču iz Inox cevi fi 50mm, s konzolnimi držali za sidranve v AB zid z ekspaz.vijaki 
Kompletna izvedba z visokopoliranim sijajem)</t>
  </si>
  <si>
    <t>Projektantski nadzor in spremljanje objekta med gradnjo 
(ruštvena dela, arhitektonsko gradbeni del, ZU, el. Inst. In strojne inst.)</t>
  </si>
  <si>
    <t>Vertikalna dvoslojna hidroizol.z bitumenskimi varilnimi trakovi z vložkom steklene tkanine (kot Izotekt P4 plus,.....)  na osn.bit.premaz  (kot Ibitol E-5,...), 2 sloja varjena po celi površini, preklopi 10cm, z zamikanjem slojev, s stikom s horiz.hidroizolacijo, z dobavo mat.in pom.deli
(vkopani zidovi kleti, pritličja)</t>
  </si>
  <si>
    <t>Zaščita vert.HI in topl.izolacija zun. sten s ploščami ekstrudiranega polistirena za stalno izpostavljenost zemeljski vlagi, deb.16cm, s preklopom (kot XPS 30SP, ustr.Styrodur,.. ), in zaščita topl.izolacije s gumbasto PE folijo (kot Tefond), z dobavo material in pom.deli</t>
  </si>
  <si>
    <t>Zidanje zidov  deb.30cm z opečnim modularnim votlakom 19/29/19cm v a.c.m., z dobavo materiala,  pom. deli in transporti</t>
  </si>
  <si>
    <t xml:space="preserve">1. deb.12cm, s PE folijo zgoraj (K) </t>
  </si>
  <si>
    <t>2. deb.6cm v  PE foliji (P,1,M)</t>
  </si>
  <si>
    <t>Izdelava (mikro)armiranega cem.estriha deb.do 7cm z dodatkom, z izvedbo dilatacij, ob zidovih s trakom stiropora deb.1cm, z močenjem površin tri dni po vgradnjim, skupaj z dobavo mat., pom.deli in transporti 
Površina str.zaglajena v ravnini +-2mm/4m</t>
  </si>
  <si>
    <t>-  Vel.120/80cm (gl.vhod-P)</t>
  </si>
  <si>
    <t>Dobava in vgradnja sidernih moznikov za sidranje leseneih leg strešne konstr ukcije-vgradnja v beton.</t>
  </si>
  <si>
    <t>Priprava površine, dobava, postavljanje in lepljenje ekspanzijskega tesnilnega traku za tesnenje stika talna plošča - zidovi (in stikov betoniranja), skupaj z vsemi potrebnimi materiali, deli in transporti.
(delovnih stiki talna pl-zidovi)</t>
  </si>
  <si>
    <t>Priprava in premaz betonskih površin na stiku temeljev in zidov, z izolacijskim epoksi premazom kot Sika Top 110 Armatec, z dobavo materiala in  pom.deli.</t>
  </si>
  <si>
    <t>Izdelava lesene nosilne konstrukcije dvokapne strehe s čopi, naklona 37st., prereza 
~0.07m3/m2 (stebri, lege,špirovci, škarje), z zaščito lesa z osn.premazom za les 2x (kot Silvanol G), z dobavo lesa, veznega in sidernega materiala 
(za sidranje na AB vezi)</t>
  </si>
  <si>
    <t>Armiranje z aramturnimi mrežami( okenca na 10cm) v spodnji in zgornji tretjini.</t>
  </si>
  <si>
    <t>Dobava in vgrajevanje betona C25/30 XC2 PV-II XF3 (vkopani zidovi vodonepropusten beton) v arm.konstr.prereza nad 0.20 m3/m2 
(AB zidovi deb.30cm</t>
  </si>
  <si>
    <t>1. Vkopamni zidovi objekta deb. 30cm (K)  (vodonepropusten beton)</t>
  </si>
  <si>
    <r>
      <t>Dobava in vgrajevanje betona C25/30  v arm. konstr. prereza nad 0.20m3/m2, 
plošče z nosilci in zidnimi vezmi v svojem prerezu</t>
    </r>
  </si>
  <si>
    <t xml:space="preserve">Dobava in vgrajevanje betona C25/30  v arm.konstr.prereza v arm.konstr. preseka do 0.06 m3/m1 (zidne vezi pod kapnimi legami-zid 20cm, preklade-M)
</t>
  </si>
  <si>
    <t>2. Notr.zidovi-K, zidovi nad nivojem kleti</t>
  </si>
  <si>
    <t>5. KAMNOSEŠKA DELA</t>
  </si>
  <si>
    <t>- kamen</t>
  </si>
  <si>
    <t>B5.</t>
  </si>
  <si>
    <t>Vsa dela se izvajajo z dobavo vsega potrebnega materiala za izvedbo faze v posamezni postavki (če ni navedeno drugače), s pomožnimi deli in transporti do mesta vgradnje, v skladu z  veljavnimi normativi Združenja gradbeništva Slovenije.
'Vse konstrukcije, izkopi in zasipi so obračunane v vgrajenem oz raščenem stanju, zato mora izvajalec v ceni upoštevati faktor raztresa (brez uveljavljanja dodatnega količin na faktor).</t>
  </si>
  <si>
    <t xml:space="preserve">Za deponiranje materiala od rušitvenih del mora izvajalec del pridobiti ustrezna soglasja upravljalcev  za deponiranje le teh - v skladu z veljavno zakonodajo, predvsem: Pravilnik o ravnanju z odpadki - U.l. RS 84/98 in Pravilnik o spremembah in dopolnitvah pravilnika o ravnanju z odpadki  - U.L. RS 20/01, 3/03, 50/04).
</t>
  </si>
  <si>
    <t xml:space="preserve">Kompletna odstranitev obst.objekta občine, klasično grajene hiše tlorisa 10/12.3m (126m2 bruto), s tremi etažami (K,P,M):
Odstranitev v celoti, z izkopom ter rušenjem temeljev po opisu:
- Opečna strešna kritina s kleparskimi  izdelki, na lesena konstr. ,naklon cca 35st.;
- Opečni zidovi, betonska medetažna konstrukcija;
Izvedba kompletno s kompaktiranjem,  selekcioniranjem in odvozom materiala na deponijo.
(obračun po bruto tlorisni površini objekta) 
</t>
  </si>
  <si>
    <t xml:space="preserve">Geomehanski nadzor zemeljskih del, preizkuse nosilnosti tal, izvedenih konstrukcij in nadzor - z  dokazili o kvaliteti vgrajenih materialov in nosilnosti konstrukcij, zagotovi izvajalec del.
</t>
  </si>
  <si>
    <t>Odriv zg.plasti zemjle  v deb.do 30cm (humus, delno utrjeni nasipi pod objekti prejšnje ureditve), z odstranitvijo ostankov vkopanih objektov (jaški, kanalizacije, temelji,korenine grmovja in dreves), s selekcioniranjem materiala s selekcioniranjem materiala za zasipe z odlaganjem mat. na gradb.deponijo (do ~30%) oz. z  nakladanjem viška na kamion za odvoz na začasno deponijo.</t>
  </si>
  <si>
    <t xml:space="preserve">Široki izkop v terenu III.kat. (zaglinjeni grušč), globine do ~5m1 (mestoma do ~9m1), s selekcioniranjem materiala za zasipe z odlaganjem mat. na gradb.deponijo (do ~30%) oz. z  nakladanjem viška na kamion za odvoz na deponijo . </t>
  </si>
  <si>
    <t xml:space="preserve">Izdelava min.arm. podložnega betona - talne plošče deb.do 10cm iz betona C16/20 (z min.amaturo Q 133 -3kg/m2 - z dobavo le-te) in zaglajevanjem površine za polaganje HI 
</t>
  </si>
  <si>
    <t>Dobava in polaganje topl.izol.z mineralno volno kot npr.Tervol DP3 (Trio) deb.20cm polaganje v dveh palasteh z zamikanjem stikov, položenega na PE folijo (s preklopi min.10cm lepljenimi s lepilnim trakom)
(izolacija tlaka neizkoriščenega podstršja)</t>
  </si>
  <si>
    <r>
      <t>Izdelava pohodnih interventnih poti na podstrehi</t>
    </r>
    <r>
      <rPr>
        <b/>
        <sz val="9"/>
        <rFont val="Courier New"/>
        <family val="3"/>
      </rPr>
      <t xml:space="preserve"> </t>
    </r>
    <r>
      <rPr>
        <sz val="9"/>
        <rFont val="Courier New"/>
        <family val="3"/>
      </rPr>
      <t>iz opažnih ploščnoh elementov šir 50cm, z distančniki (tramiči in letvami za topl. Izolacijo deb.24cm, zgoraj PP folija (kot Tyvek)</t>
    </r>
  </si>
  <si>
    <t>2.Polaganje slemensko grebenskega prezračevalnega zaščitnega traka za izpust zraka na slemenu (aeroelement - slemena).</t>
  </si>
  <si>
    <t>O78/118cm
Dobava in montaža strešnega okna (kot "Velux" tip GGL), zastekljeno s steklom Ug=1.1W/m2K (notr.kaljeno, zun.lepljeno, samočistilno) in zunanjim senčilom (MHL - Sool screen) s kompletnimi tipskimi obrobami za streho naklona 37st. pokrito z opečnim zareznikom.</t>
  </si>
  <si>
    <t>Izdelava in montaža zaščitne rešetke (finaliziran okvir z rešetko) iz jeklenih cevi in profilov, na distanci pritrjena na fasado (zid s topl. izol. fasado deb. 16cm), z distančniki in pritrdilnim materialom.
Zaščita s peskanjem, osn.premazom in 2x zaščitnim premazom. 
(izdelava po shemah PZI)</t>
  </si>
  <si>
    <t>Dobava, izdelava in montaža rešetk na svetlobnih jaških iz tipskih pocinkanih lamelnih rešetk, s podkonstrukcijo za pritrditev: 
Jašek vel. 170/80cm (svetla mera jaška z AB stenami, ob objektu toplizol.fasada deb.16cm);
Okvir iz jekl.profilov pritrjenih v AB zidove (na fasadi z distančniki), rešetka tipske-industrijsko izdelane in zaključene, pritrjene na podkonstrukcijo, z zaklepanjem spodaj;
Zašita: kpl.konstrukcija vroče cinkana, posam.deli na montaži vijačeni
(ocena teže 50kg/m2)</t>
  </si>
  <si>
    <t>Kat post. 4 le dim.jaška 410/80cm</t>
  </si>
  <si>
    <r>
      <t xml:space="preserve">PV1 - 100/220cm - </t>
    </r>
    <r>
      <rPr>
        <b/>
        <sz val="9"/>
        <rFont val="Courier New"/>
        <family val="3"/>
      </rPr>
      <t>EI 30</t>
    </r>
    <r>
      <rPr>
        <sz val="9"/>
        <rFont val="Courier New"/>
        <family val="3"/>
      </rPr>
      <t>; 
Notranja steklena stena z vrati 90/220cm (L), z nadsvetlobo. 
(K-stopnišče)</t>
    </r>
  </si>
  <si>
    <r>
      <t xml:space="preserve">PV1 - 100/220m - </t>
    </r>
    <r>
      <rPr>
        <b/>
        <sz val="9"/>
        <rFont val="Courier New"/>
        <family val="3"/>
      </rPr>
      <t>EI 30</t>
    </r>
    <r>
      <rPr>
        <sz val="9"/>
        <rFont val="Courier New"/>
        <family val="3"/>
      </rPr>
      <t>; 
Notranja  požarna vrata 90/220cm (D). 
(M-stopnišče)</t>
    </r>
  </si>
  <si>
    <t xml:space="preserve">P-PV2 -notranja požarna vrata dim 100/220 krilo izgled kot ostala notranja vrata </t>
  </si>
  <si>
    <r>
      <t xml:space="preserve">K PV2 - 100/220cm (D)- </t>
    </r>
    <r>
      <rPr>
        <b/>
        <sz val="9"/>
        <rFont val="Courier New"/>
        <family val="3"/>
      </rPr>
      <t>EI 30</t>
    </r>
    <r>
      <rPr>
        <sz val="9"/>
        <rFont val="Courier New"/>
        <family val="3"/>
      </rPr>
      <t>; 
Notranja kovinska enokrilna vrata, odporna na požar 30min;  krilo polno
Okovje: kljuka brez prečnega droga)s ključem.
(K-tehnični prostor)</t>
    </r>
  </si>
  <si>
    <t>- OKNA(pvc IZVEDBA), STEKLENE STENE</t>
  </si>
  <si>
    <t>KO1 - 160/80cm
eno(dvo)delno okno, odpiranje okoli obeh osi; brez zunanjih žaluzij
(klet)</t>
  </si>
  <si>
    <t>KO1* - 110/80cm
eno(dvo)delno okno, odpiranje okoli obeh osi; brez zunanjih žaluzij
(klet)</t>
  </si>
  <si>
    <t>O - 80/80cm
enodelno okno, odpiranje okoli obeh osi; brez notranje police
(sanitarije, kuh-gard)</t>
  </si>
  <si>
    <t>Zunanje steklene stene 
Kvalitetrni alu profili s prekinjenim topl.mostom,  
zasteklitev z "varnostnim" toplotno izol.steklom (kaljeno, lepljeno);
Okovje tipsko-kvalitetno, kljuke-ročaji zaobljene (oblike kot npr.Dorma,Hoppe..- Inox,krom):, cilindr.ključavnica -"enotni ključ" - oz.po opisu v postavki.</t>
  </si>
  <si>
    <t>SS - 300/257cm
Zunanja steklena stena v rastru 
Zasteklitev fiksna z "varnostnim" (kaljeno ali lepljeno), topl.izol.refleksnim steklom (ton določi projektant)
V steni vgrajena avtomatska dvokrilna drsna vrata 90/227cm na elektro motorni pogon, z masko mehanizma za odpiranje (viš.~20cm)</t>
  </si>
  <si>
    <t>Krmiljenje vrat na senzor-dvosmerno, stikalo v objektu, z vgrajeno avtomatiko (senzor za prisotnost, povezave na pož.centralo ), z rezervnim napajanjem za odpiranje v sili (200 odpiranj za min.60min. v ohišju - z možno regulacijo odpiranja v primeru izpada el. energije);
dodatna tipka za odpiranje vrat v sili, ki se montira na steno na višini (h=1,8m)
Dobava skupaj s potrebno dokumantacijo (certifikati, navodili,referencami,...);
(gl.vhod)</t>
  </si>
  <si>
    <t>P-V6- notranja steklena stena dim 371/300 (vetrolov)iz prašno barvanih alu. Profilov, zasteklitev varnostno lepljeno steklo (6+16+4) vrata nihalna - dvokrilna 120/227 + nadsvetloba 73cm</t>
  </si>
  <si>
    <t>SS - 320/439+195cm + 64cm stranske zasteklitve po celotni višini (kot erker)
Zunanja steklena stena v rastru z zg.delom ki se nadaljuje kot strešina (320/195cm)v naklonu 37st. v
Zasteklitev z "varnostnim" (kaljeno in lepljeno-strešino), topl.izol.refleksnim steklom (ton določi projektant)
V steni možnost vgradnje kril za odpiraje.</t>
  </si>
  <si>
    <t>V  prvem nadstropju so na notranji strani vgrajena notranja  senčila screni na električni pogon, v ceno vključiti tudi komplet za priključitev na elektriko</t>
  </si>
  <si>
    <t>stene pisoarja</t>
  </si>
  <si>
    <t xml:space="preserve">N-PS - 50-20/100cm; pregradna stena iz kompaktnih laminatnih plošč (Max ali enakovredne kvalitete) s tipskimi veznimi el.iz nerjavečega jekla-Inox (iz enotnega programa dobavitelA); 
Stena zgoraj poševno porezana, vsi vogali zaokroženi; dvignjena nad tlak, vgradja v zid in v tlak; </t>
  </si>
  <si>
    <t xml:space="preserve">Eno(dvo)krilna vrata v suhomont.kovinskem podboju (z osn.a.k. zaščito in prašno barvan po RAL), v pripiri vstavljeno tesnilo-dušilka za krilo (sistem kot Knauf,Ključ.Deržič,...); 
Krilo lamelne (sendvič) konstrukcije, furnirano (hrast, bukev), mat lakirano, brez brazde, robovi zaobljeni  in obloženi  s trdimi  nalimki (trd.les, ABS,..);
Okovje tipsko: tećaji uležajeni (težje izvedbe), kovinska kljuka zaobljena (oblike kot Hoppe - kromirana), rozete ločene za kljuko in ključavnico - okrogle - cilindrična ključavnica z "enotnim" ključem (sistem odpiranja določi investitor)
Izdelava po shemah PZI, obdelave določi projektant. 
</t>
  </si>
  <si>
    <t>V - 100/220cm (7L+5D); enokrilna
(pisarne,…)</t>
  </si>
  <si>
    <t>V - 80/220cm (1L+3D); enokrilna
(sanitarije)</t>
  </si>
  <si>
    <t>V - 70/220cm (2L+1D); enokrilna
(sanitarije-kabine)</t>
  </si>
  <si>
    <t>N-V4- notranja drsna vrata (sistem knauf) dim 92/202</t>
  </si>
  <si>
    <t>P-SV1- sklopna stena dim 633 x 280cm, za pregradnjo velike sejne sobe, obešena na vodilu sidranem v bet.strop v viš.spuščenega stropa(20cm), spodaj ugreznjeno vodilo; Sestava iz 8 panelnih el., furniranih z luženim hrastovim furnirjem, od tega se štiri odpirajo na eno oz.drugo steno, sredina se zapira s kljuko</t>
  </si>
  <si>
    <t>(vhodna avla, vetrolov)</t>
  </si>
  <si>
    <t>Dobava in polaganje talnih granitogres keram.ploščic v lepilo, fuge  do 3mm zapolnjene s cem. malto  (vodonepropustno);
Ker.pl.vel.do 20/20cm, neglazirane, z garancijio nedrsniosti (tuši), kval.A 
(sanitarije)</t>
  </si>
  <si>
    <t xml:space="preserve">Stopnice - dobava in polaganje talnih granitogres keram.ploščic v lepilo, fuge  do 3mm zapolnjene s cem. malto  (vodonepropustno);
Ker.pl.vel.ker.pl.vel.do 20/20cm, neglazirane, z garancijio nedrsnosti in na stopni ploskvi nedrsni rob  (stopnice), kval.A 
</t>
  </si>
  <si>
    <t>Dobava in polaganje topl.izol.strehe z mineralno volno kot npr.Tervol DP3 (Trio) deb.20cm polaganje v dveh palasteh z zamikanjem stikov, položenega na PE folijo (s preklopi min.10cm in lepljenjem na robovih), polaganje na leseni opaž 2cm, med leseno in jekl.konstr.strehe, z dobavo vsega materiala, pom.deli in transporti.(strop delno raven delno s poševninami, )</t>
  </si>
  <si>
    <t>Dodatek za enostransko oblogo z vlagogdpornimi pl.2x 12.5mm, skupaj, z bandažiranjem in kitanjem stikov med ploščami, ter obdelavo zaklj.ob robovih (vogali, stiki z klasično konstr., s stropi,...) in prebojih (instalacije - prezr.rešetke, omarice,....), z dobavo vsega potrebnega mat., pom.deli in transporti
(zun.stene sanitarij-brez sanitarnih el.)</t>
  </si>
  <si>
    <t xml:space="preserve">Izdelava sanitarnih mont.predelnih sten iz vlagogdpornih mavčno kartonskih plošč (po sistemu Knauf, Rigips), obloga 2x 12.5mm na dvojni (enojni) kovinski podkonstrukciji z vmesnim polnilom z mineralno volno, skupaj s podkonstr.sanitarnih elementov in instalacij (izdelava po delavniški dok.izvajalca - po projektu str.in el.inst.), bandažiranjm in kitanjem stikov med ploščami, ter obdelavo zaklj.ob robovih in prebojih (instalacije - prezr.rešetke, omarice,....), z izdelavao dokumatacije, dobavo vsega potrebnega mat., pom.deli in transporti
(sanitarije, bar)
 </t>
  </si>
  <si>
    <t>1. Skupne deb.25cm - kot Knauf W116 (stene s sanit.el.in vertikalanimi odtoki-dvojna kovinska podkonstr.)
- Sanitarni el.: WC - 4x</t>
  </si>
  <si>
    <t xml:space="preserve">3. Skupne deb.10cm  - kot Knauf  W112 (stene brez sanitarnih el., enojna kovinska podkonstr.); 
- Sanitarni el.: umivalnik-4x; pisoar-2x </t>
  </si>
  <si>
    <t>Izdelava vert.mask instal.vodov (odtoki, el.inst.) iz mavčno kartonskih plošč deb. 2x12.5mm na kovinski podkonstr.z vmesnim polnilom z mineralno volno, bandažiranjm in kitanjem stikov in obdelavo zaključkov ob robovih; 
Vogalna  maska RŠ do 60cm(količina ocenjena)</t>
  </si>
  <si>
    <t xml:space="preserve">Opomba:
Ponudnik-izvalajalec mora izvesti rušitvena dela v celoti (ne glede na posamezne konstr. in količine v popisu), z odstranitvijo in izkopom "nevidnih" - vkopanih konstrukcij,  katerih dejansko stanje se pokaže šele med  izvedbo, hkrati pa za njihovo odstranitev ne more uveljavljati stroškov za povečan obseg, oz. dodatna dela brez soglasja nadzora.
</t>
  </si>
  <si>
    <t>SKUPAJ GRADBENO OBRTNIŠKA DELA</t>
  </si>
  <si>
    <t>Priprava dokumentacije za potrebe izdelave PID-a  vključno z vsemi vrisanimi shemami, spremembami,..., seznama z opisom sprememb ter predaja projektantskemu podjetju.</t>
  </si>
  <si>
    <t xml:space="preserve">Izdelava PID dokumentacije (v 3 izvodih) vključno z vsemi vrisanimi spremembami,..., seznamom z opisom sprememb (obseg - komplet el.inst.).
Izvajalec projekt izvedenih del (PID) naroči pri projektantu tega načrta, oziroma ga lahko naroči pri drugem projektantu, v kolikor dobi pisno soglasje odgovornega projektanta tega načrta. </t>
  </si>
  <si>
    <t>Izdelava PID projektne dokumentacije s strani drugega projektanta brez pisnega soglasja odgovornega projektanta tega načrta se šteje za kršitev avtorskih pravic.</t>
  </si>
  <si>
    <r>
      <t>Izgradnja zidu iz C 30/40, d=0,25 m, zid višine 1,50m (po opažnem načrtu), temelji zidu iz C 20/30, prer. 135/40cm, podložni beton C 10/15, deb.10 cm, skupaj z armaturo po arm. načrtu ter opaži. Vidna stena profilirana z letvicami pritrjenimi na opaž na cca 1 m. Vključno z izdelavo venca zidu z odkapom,</t>
    </r>
    <r>
      <rPr>
        <i/>
        <sz val="9"/>
        <rFont val="Courier New CE"/>
        <family val="0"/>
      </rPr>
      <t xml:space="preserve"> izdelavo odprtin za precejanje vode in ojačitvijo za zidom (za vgradnjo kandelabra viš. 2,5m)</t>
    </r>
    <r>
      <rPr>
        <sz val="9"/>
        <rFont val="Courier New CE"/>
        <family val="3"/>
      </rPr>
      <t xml:space="preserve"> ter z dobavo vsega materiala, vsemi pomožnimi deli in transporti. 
-podporni zid </t>
    </r>
    <r>
      <rPr>
        <b/>
        <sz val="9"/>
        <rFont val="Courier New CE"/>
        <family val="0"/>
      </rPr>
      <t>Z1</t>
    </r>
    <r>
      <rPr>
        <sz val="9"/>
        <rFont val="Courier New CE"/>
        <family val="3"/>
      </rPr>
      <t xml:space="preserve"> (zid ob vzhodni parcelni meji, L= 11,2+5,8=17,0m)</t>
    </r>
  </si>
  <si>
    <t>- dim. pete temelja 3,15/1,0/0,50 m z
  nastavki 2x 0,60/0,60/0,15m</t>
  </si>
  <si>
    <t>- ograja na zidu Z1 in Z2, skupne dolžine 11,40+7,0=18,40m</t>
  </si>
  <si>
    <t>SKUPAJ ZUNANJA UREDITEV</t>
  </si>
  <si>
    <t>- NYM-J 3x4 mm2</t>
  </si>
  <si>
    <t>- NYY-J 5x10 mm2</t>
  </si>
  <si>
    <t xml:space="preserve">'Vtičnica "Šuko"za p/o montažo 16 A, 250 V, komplet s priborom za montažo, napisno ploščico za vpis tokokroga ter označitvijo tokokroga; barva po izboru arhitekta
</t>
  </si>
  <si>
    <t>- na ventilatorje in klecna stikala</t>
  </si>
  <si>
    <t>Električni razdelilec Eoz po opisu:</t>
  </si>
  <si>
    <t>- tipsko ohišje nadometno dim. 400x600x150mm narejeno iz jeklene pločevine v zaščiti IP55, prebarvano, komplet s priborom za montažo, 
enakovredno: tip WSM 6040150, "SCHRACK"</t>
  </si>
  <si>
    <t>- montažna plošča MPP 404</t>
  </si>
  <si>
    <t>- glavno stikalo 25A,3p,400V 
enakovredno KG25 "SCHRACK"</t>
  </si>
  <si>
    <t>- stikalo 10A/1p/1-0-2  
enakovredno: CG4-A210 FS2</t>
  </si>
  <si>
    <t>- zaščitna naprava na diferenčni tok 25/0,03 A, 4p</t>
  </si>
  <si>
    <t>- tipska ključavnica s ključem</t>
  </si>
  <si>
    <t>- v. sponke, POK kanali, ožičenje, vezni in montažni material s priborom, napisne ploščice ter enopolna shema dejanskega stanja</t>
  </si>
  <si>
    <t>- inštalacijski odklopnik 6A-B  (3 kom)</t>
  </si>
  <si>
    <t>- varovalčni vložki NV 80-100A (gL-gG) - 3 kom</t>
  </si>
  <si>
    <t>- odvodnik prenapetostni Protec B 30kA, 275kV (3 kom)</t>
  </si>
  <si>
    <t>- zbiralke Cu 30x5 mm (5 kom)</t>
  </si>
  <si>
    <t>- izolacijska cev fi-110 mm, L=3 m (4 kom)</t>
  </si>
  <si>
    <t>- stikalo 20A/230V/1p/0-1 (2 kom)
enakovredno: CG8-A200, VE21 "SCHRACK"</t>
  </si>
  <si>
    <t xml:space="preserve">- inštalacijski kontaktor  20A, 2p, 230V  (2 kom)
enakovredno: R20-20/24 "SCHRACK" </t>
  </si>
  <si>
    <t>- prenapetostni odvodnik PROTEC C 15kA, 1,5kV (4 kom)</t>
  </si>
  <si>
    <t>- varovalčno stikalo TYTAN II, 3p, do 63A (20-35A) - 11 kom</t>
  </si>
  <si>
    <t>- instalacijski odklopnik B,C 6-16/1 (17 kom)</t>
  </si>
  <si>
    <t>- instalacijski odklopnik B,C 10-16/3 (5 kom)</t>
  </si>
  <si>
    <t>- zbiralka Cu 20x5 mm (5 kom)</t>
  </si>
  <si>
    <t>- montažna letev (6 kom)</t>
  </si>
  <si>
    <t>- predal za načrt (2 kom)</t>
  </si>
  <si>
    <t>- prenapetostni odvodnik PROTEC C15kA, 1,5kV (2 kom)</t>
  </si>
  <si>
    <t>- instalacijski odklopnik C 6-16/1 (9 kom)</t>
  </si>
  <si>
    <t>- zbiralka N in PE Cu 16 mm2 (2 kom)</t>
  </si>
  <si>
    <t xml:space="preserve"> montažna letev (2 kom)</t>
  </si>
  <si>
    <t>- prenapetostni odvodnik PROTEC C15kA, 1,5kV (4 kom)</t>
  </si>
  <si>
    <t>- instalacijski odklopnik B,C 6-16/1 (25 kom)</t>
  </si>
  <si>
    <t>- instalacijski odklopnik B,C 10-16/3 (3 kom)</t>
  </si>
  <si>
    <t>- montažna letev (3 kom)</t>
  </si>
  <si>
    <t>- prenapetostni odvodnik PROTEC C15kA, 1,5kV &gt;( 4 kom&lt;)</t>
  </si>
  <si>
    <t>- instalacijski odklopnik B,C 6-16/1 (26 kom)</t>
  </si>
  <si>
    <t>- inst. odklopnik B,C 10-16/1 (8 kom)</t>
  </si>
  <si>
    <t>- zbiralka N in Pe Cu 16 mm2 (2 kom)</t>
  </si>
  <si>
    <t>- montažna letev (2 kom)</t>
  </si>
  <si>
    <t>- prenapetostni odvodnik PROTEC C, 15kA, 1,5kV (4 kom)</t>
  </si>
  <si>
    <t>- instalacijski odklopnik B,C 6-16/1 (8 kom)</t>
  </si>
  <si>
    <t xml:space="preserve">- močnostni kontaktor  5,5kW 25A,AC1 3p, 230V  (6 kom)
enakovredno: K3-14A10 230 "SCHRACK" </t>
  </si>
  <si>
    <t>- instalacijski odklopnik B,C 6-16/1 (14 kom)</t>
  </si>
  <si>
    <t>- signalna svetilka, 250V "Zelena" (6 kom)</t>
  </si>
  <si>
    <t>- stikalo 20A, 230V, 1p, 1-0,  (6 kom)
enakovredno: CG8-A200, FT2 "SCHRACK"</t>
  </si>
  <si>
    <t>- Dobava in montaža stropne nadgradne linijske svetilke 1x49W, opremljena s proborom za hitro montažo, dimenzij 1510mm x 100mm x 75mm!  Narejena iz samougasnega termoplastičnega materiala, z samougasnim polikarbonatnim difuzorjem za enakomerno  razporeditev svetlobe. Svetilka ima prigrajeno elektronsko predsti kalno napravo za 49W fluo sijalke.  Tehnične  karakteristike ustrezajo standardu EN 60598-1. Svetilka je primerna za montažo na normalno gorljive materiale  in je  zaščitena IP65., kot npr. tip Thorn AQUAFORCE2 1x49W 840 T5 EVG IP65, sijalke T5 1x49W/830 GE, oznaka v projektu S1</t>
  </si>
  <si>
    <t>- dobava in montaža stropne nadgradne svetilke opremljene z 2x T5 35W v barvi 3000K, zrcalnim rastrom proti bleščanju, dimenzij 1260mm x 266mm x 54mm, kot npr. tip ESSE-CI ISEB T5 24DX235 ali podobna, oznaka v projektu S10</t>
  </si>
  <si>
    <t>Stikalni tablo ST-2; barva po izboru arhitekta,
enakovredno: Gewiss</t>
  </si>
  <si>
    <t>- podometno ohišje za 4 stikal</t>
  </si>
  <si>
    <t>- stikalo 16 A, 250 V, 4x navadno</t>
  </si>
  <si>
    <t>Stikalni tablo ST-3; barva po izboru arhitekta,
enakovredno: Gewiss</t>
  </si>
  <si>
    <t>- podometno ohišje za 6 stikal</t>
  </si>
  <si>
    <t>- stikalo 16 A, 250 V, 5x navadno</t>
  </si>
  <si>
    <t>1U 8x 220V razdelilec (2 kos)</t>
  </si>
  <si>
    <t>Kovinska polica za 19" do 30 kg (2 kos)</t>
  </si>
  <si>
    <t>Stikalni paneli cat6. 24P UTP (3 kos)</t>
  </si>
  <si>
    <t xml:space="preserve"> - brezprekinitveni napajalnik UPS; 1500VA, enakovredno: RIELLO DVD 150 RACK 1500 VA</t>
  </si>
  <si>
    <t>1HE organizer vertikalni   (4 kos)</t>
  </si>
  <si>
    <t>UTP priključni kabel 2xRJ45 2m. Cat6 (28 kos)</t>
  </si>
  <si>
    <t>UTP priključni kabel 2xRJ45 3m. Cat6 (34 kos)</t>
  </si>
  <si>
    <r>
      <t xml:space="preserve">Izkop jarka dim. 0,8x0,4m za kabelsko kanalizacijo v zemlji III ktg z delno ročnim (15%) delno strojnim (85%) izkopom s pravilnim odsekovanjem stranic in dna izkopa ter odlaganje ob rob izkopa, obračun v </t>
    </r>
    <r>
      <rPr>
        <sz val="9"/>
        <rFont val="Courier New"/>
        <family val="3"/>
      </rPr>
      <t>raščenem</t>
    </r>
    <r>
      <rPr>
        <sz val="9"/>
        <color indexed="8"/>
        <rFont val="Courier New"/>
        <family val="3"/>
      </rPr>
      <t xml:space="preserve"> stanju</t>
    </r>
  </si>
  <si>
    <t>Priprava dokumentacije za potrebe izdelave PID-a (komplet el.inst., tehnična zaščita in tk inštalacije) vključno z vsemi vrisanimi shemami, spremembami,..., seznama z opisom sprememb ter predaja projektantskemu podjetju.</t>
  </si>
  <si>
    <t xml:space="preserve">Izdelava PID dokumentacije (v 3 izvodih) vključno z vsemi vrisanimi spremembami,..., seznamom z opisom sprememb (obseg - komplet el. in tk inst.).
Izvajalec projekt izvedenih del (PID) naroči pri projektantu tega načrta, oziroma ga lahko naroči pri drugem projektantu, v kolikor dobi pisno soglasje odgovornega projektanta tega načrta. </t>
  </si>
  <si>
    <r>
      <t xml:space="preserve">Dobava in vgradnja materiala za
tesnenje prehodov med požarnima sektorjema, komplet s potrebnim materialom in deli (požarno odporni
kit, vrečke, polnila, tesnilne mase, pena, objemke ali požarna malta - proizvodi kot. npr Promat). Vgrajeni material za tesnenje mora imeti enako požarno odpornost kot material, skozi katerega poteka! (komplet el. inst., teh. zaščita in tk inst.)
</t>
    </r>
    <r>
      <rPr>
        <b/>
        <i/>
        <sz val="9"/>
        <rFont val="Courier New"/>
        <family val="3"/>
      </rPr>
      <t>OPOMBA:</t>
    </r>
    <r>
      <rPr>
        <i/>
        <sz val="9"/>
        <rFont val="Courier New"/>
        <family val="3"/>
      </rPr>
      <t xml:space="preserve">
Rešitev mora biti odobrena in
pregledana s strani izdelovalca požarnega izkaza.</t>
    </r>
  </si>
  <si>
    <t>Označevanje vseh prehodov el. inštalacij, vključno z izdelavo tlorisne dispozicije prehodov ter predaja dokumentacije v sklopu dokazila o zanesljivosti objekta</t>
  </si>
  <si>
    <t>Razna gradbena dela za izvedbo vseh el. inštalacij, kot so izdelava preboja s kronskim vrtanjem do fi-100 mm, dolbljenje žlebov in izvedba odprtin v steni za vgradnjo opreme (stikala, vtičnice, doze) ter zametavanje inštalacij z malto, komplet z vsem potrebnim materialom za vgradnjo</t>
  </si>
  <si>
    <t>NEPREDVIDENA DELA 3% od skupne vrednosti elektroinstalacij (postavke 1-2)</t>
  </si>
  <si>
    <r>
      <t xml:space="preserve">Izkop jarka dim. 1,0x0,5m za kabelsko kanalizacijo v zemlji III ktg z delno ročnim (15%) delno strojnim (85%) izkopom s pravilnim odsekovanjem stranic in dna izkopa ter odlaganje ob rob izkopa, obračun v </t>
    </r>
    <r>
      <rPr>
        <sz val="9"/>
        <rFont val="Courier New"/>
        <family val="3"/>
      </rPr>
      <t>raščenem</t>
    </r>
    <r>
      <rPr>
        <sz val="9"/>
        <color indexed="8"/>
        <rFont val="Courier New"/>
        <family val="3"/>
      </rPr>
      <t xml:space="preserve"> stanju</t>
    </r>
  </si>
  <si>
    <r>
      <t>Material za tesnenje prehodov med požarnimi sektorji, komplet s potrebnimi deli (požarno odporni kit, vrečke, instalacijske cevi in kanali, barvanje in obrizg kablov s požarno odporno zaščitno snovjo), v skladu s ZPV</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</si>
</sst>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SIT&quot;_-;\-* #,##0.00\ &quot;SIT&quot;_-;_-* &quot;-&quot;??\ &quot;SIT&quot;_-;_-@_-"/>
    <numFmt numFmtId="165" formatCode="_-* #,##0.00\ _S_I_T_-;\-* #,##0.00\ _S_I_T_-;_-* &quot;-&quot;??\ _S_I_T_-;_-@_-"/>
    <numFmt numFmtId="166" formatCode="#,##0.00\ _S_I_T"/>
    <numFmt numFmtId="167" formatCode="#,##0.0;[Red]#,##0.0"/>
    <numFmt numFmtId="168" formatCode="#,##0.00;[Red]#,##0.00"/>
    <numFmt numFmtId="169" formatCode="#,##0.00_ ;\-#,##0.00\ "/>
    <numFmt numFmtId="170" formatCode="0.0;[Red]0.0"/>
    <numFmt numFmtId="171" formatCode="0;[Red]0"/>
    <numFmt numFmtId="172" formatCode="#,##0\ [$€-1];[Red]\-#,##0\ [$€-1]"/>
    <numFmt numFmtId="173" formatCode="#,##0;[Red]#,##0"/>
    <numFmt numFmtId="174" formatCode="[$€-2]\ #,##0.00"/>
    <numFmt numFmtId="175" formatCode="0.0"/>
    <numFmt numFmtId="176" formatCode="#,##0.00\ &quot;€&quot;"/>
    <numFmt numFmtId="177" formatCode="000"/>
    <numFmt numFmtId="178" formatCode="#,##0.0"/>
  </numFmts>
  <fonts count="123">
    <font>
      <sz val="9"/>
      <name val="Arial CE"/>
      <family val="0"/>
    </font>
    <font>
      <sz val="11"/>
      <color indexed="8"/>
      <name val="Calibri"/>
      <family val="2"/>
    </font>
    <font>
      <b/>
      <sz val="9"/>
      <name val="Arial CE"/>
      <family val="2"/>
    </font>
    <font>
      <sz val="8"/>
      <name val="Arial CE"/>
      <family val="0"/>
    </font>
    <font>
      <b/>
      <i/>
      <sz val="9"/>
      <name val="Courier New"/>
      <family val="3"/>
    </font>
    <font>
      <sz val="9"/>
      <name val="Courier New"/>
      <family val="3"/>
    </font>
    <font>
      <sz val="8"/>
      <name val="Courier New"/>
      <family val="3"/>
    </font>
    <font>
      <i/>
      <sz val="9"/>
      <name val="Courier New"/>
      <family val="3"/>
    </font>
    <font>
      <b/>
      <sz val="9"/>
      <name val="Courier New"/>
      <family val="3"/>
    </font>
    <font>
      <i/>
      <sz val="8"/>
      <name val="Courier New"/>
      <family val="3"/>
    </font>
    <font>
      <b/>
      <sz val="8"/>
      <name val="Courier New"/>
      <family val="3"/>
    </font>
    <font>
      <u val="single"/>
      <sz val="9"/>
      <name val="Courier New"/>
      <family val="3"/>
    </font>
    <font>
      <sz val="9"/>
      <name val="Arial"/>
      <family val="2"/>
    </font>
    <font>
      <i/>
      <sz val="6"/>
      <name val="Arial"/>
      <family val="2"/>
    </font>
    <font>
      <sz val="5"/>
      <name val="Courier New CE"/>
      <family val="3"/>
    </font>
    <font>
      <sz val="9"/>
      <name val="Courier New CE"/>
      <family val="0"/>
    </font>
    <font>
      <b/>
      <i/>
      <sz val="12"/>
      <name val="Courier New"/>
      <family val="3"/>
    </font>
    <font>
      <sz val="9"/>
      <color indexed="10"/>
      <name val="Courier New"/>
      <family val="3"/>
    </font>
    <font>
      <sz val="10"/>
      <name val="Courier New"/>
      <family val="3"/>
    </font>
    <font>
      <sz val="9"/>
      <color indexed="8"/>
      <name val="Courier New"/>
      <family val="3"/>
    </font>
    <font>
      <i/>
      <sz val="10"/>
      <color indexed="8"/>
      <name val="Courier New"/>
      <family val="3"/>
    </font>
    <font>
      <b/>
      <sz val="10"/>
      <color indexed="10"/>
      <name val="Courier New"/>
      <family val="3"/>
    </font>
    <font>
      <b/>
      <sz val="10"/>
      <name val="Courier New"/>
      <family val="3"/>
    </font>
    <font>
      <b/>
      <sz val="10"/>
      <color indexed="8"/>
      <name val="Courier New"/>
      <family val="3"/>
    </font>
    <font>
      <sz val="10"/>
      <color indexed="8"/>
      <name val="Courier New"/>
      <family val="3"/>
    </font>
    <font>
      <i/>
      <sz val="10"/>
      <name val="Courier New"/>
      <family val="3"/>
    </font>
    <font>
      <sz val="10"/>
      <color indexed="10"/>
      <name val="Courier New"/>
      <family val="3"/>
    </font>
    <font>
      <i/>
      <sz val="5"/>
      <name val="Courier New"/>
      <family val="3"/>
    </font>
    <font>
      <i/>
      <sz val="9"/>
      <color indexed="8"/>
      <name val="Courier New"/>
      <family val="3"/>
    </font>
    <font>
      <b/>
      <sz val="9"/>
      <color indexed="8"/>
      <name val="Courier New"/>
      <family val="3"/>
    </font>
    <font>
      <sz val="10"/>
      <name val="Times New Roman CE"/>
      <family val="1"/>
    </font>
    <font>
      <b/>
      <sz val="10"/>
      <name val="Times New Roman CE"/>
      <family val="0"/>
    </font>
    <font>
      <b/>
      <i/>
      <sz val="9"/>
      <color indexed="8"/>
      <name val="Courier New"/>
      <family val="3"/>
    </font>
    <font>
      <b/>
      <sz val="11"/>
      <color indexed="8"/>
      <name val="Calibri"/>
      <family val="2"/>
    </font>
    <font>
      <i/>
      <sz val="7"/>
      <name val="Arial"/>
      <family val="2"/>
    </font>
    <font>
      <sz val="7"/>
      <name val="Courier New"/>
      <family val="3"/>
    </font>
    <font>
      <b/>
      <sz val="12"/>
      <color indexed="8"/>
      <name val="Courier New"/>
      <family val="3"/>
    </font>
    <font>
      <sz val="9"/>
      <name val="Times New Roman CE"/>
      <family val="1"/>
    </font>
    <font>
      <b/>
      <sz val="9"/>
      <name val="Times New Roman CE"/>
      <family val="0"/>
    </font>
    <font>
      <sz val="10"/>
      <name val="Arial CE"/>
      <family val="2"/>
    </font>
    <font>
      <i/>
      <sz val="8"/>
      <name val="Switzerland"/>
      <family val="0"/>
    </font>
    <font>
      <sz val="9"/>
      <name val="Courier"/>
      <family val="1"/>
    </font>
    <font>
      <sz val="9"/>
      <color indexed="8"/>
      <name val="Times New Roman CE"/>
      <family val="1"/>
    </font>
    <font>
      <sz val="12"/>
      <name val="Courier New"/>
      <family val="3"/>
    </font>
    <font>
      <b/>
      <i/>
      <sz val="14"/>
      <name val="Courier New"/>
      <family val="3"/>
    </font>
    <font>
      <b/>
      <sz val="14"/>
      <color indexed="8"/>
      <name val="Courier New"/>
      <family val="3"/>
    </font>
    <font>
      <b/>
      <sz val="14"/>
      <name val="Courier New"/>
      <family val="3"/>
    </font>
    <font>
      <b/>
      <sz val="11"/>
      <color indexed="8"/>
      <name val="Courier New"/>
      <family val="3"/>
    </font>
    <font>
      <sz val="11"/>
      <name val="Courier New"/>
      <family val="3"/>
    </font>
    <font>
      <i/>
      <sz val="11"/>
      <name val="Courier New"/>
      <family val="3"/>
    </font>
    <font>
      <b/>
      <sz val="11"/>
      <name val="Courier New"/>
      <family val="3"/>
    </font>
    <font>
      <sz val="11"/>
      <color indexed="8"/>
      <name val="Courier New"/>
      <family val="3"/>
    </font>
    <font>
      <i/>
      <sz val="6"/>
      <name val="Courier New"/>
      <family val="3"/>
    </font>
    <font>
      <sz val="10"/>
      <name val="Arial"/>
      <family val="2"/>
    </font>
    <font>
      <b/>
      <i/>
      <sz val="9"/>
      <color indexed="10"/>
      <name val="Courier New"/>
      <family val="3"/>
    </font>
    <font>
      <i/>
      <sz val="6"/>
      <color indexed="10"/>
      <name val="Courier New"/>
      <family val="3"/>
    </font>
    <font>
      <sz val="8"/>
      <color indexed="10"/>
      <name val="Courier New"/>
      <family val="3"/>
    </font>
    <font>
      <b/>
      <sz val="9"/>
      <color indexed="10"/>
      <name val="Courier New"/>
      <family val="3"/>
    </font>
    <font>
      <sz val="10"/>
      <name val="Times New Roman"/>
      <family val="1"/>
    </font>
    <font>
      <sz val="10"/>
      <name val="Tahoma"/>
      <family val="2"/>
    </font>
    <font>
      <sz val="8.5"/>
      <name val="Tahoma"/>
      <family val="2"/>
    </font>
    <font>
      <sz val="10"/>
      <color indexed="8"/>
      <name val="Tahoma"/>
      <family val="2"/>
    </font>
    <font>
      <sz val="12"/>
      <color indexed="8"/>
      <name val="Times New Roman"/>
      <family val="1"/>
    </font>
    <font>
      <b/>
      <sz val="10"/>
      <color indexed="8"/>
      <name val="Tahoma"/>
      <family val="2"/>
    </font>
    <font>
      <i/>
      <sz val="9"/>
      <name val="Courier New CE"/>
      <family val="3"/>
    </font>
    <font>
      <sz val="9"/>
      <color indexed="8"/>
      <name val="Courier New CE"/>
      <family val="3"/>
    </font>
    <font>
      <b/>
      <sz val="9"/>
      <name val="Courier New CE"/>
      <family val="3"/>
    </font>
    <font>
      <b/>
      <sz val="9"/>
      <color indexed="8"/>
      <name val="Courier New CE"/>
      <family val="3"/>
    </font>
    <font>
      <b/>
      <i/>
      <sz val="5"/>
      <name val="Courier New CE"/>
      <family val="3"/>
    </font>
    <font>
      <i/>
      <sz val="5"/>
      <name val="Courier New CE"/>
      <family val="3"/>
    </font>
    <font>
      <b/>
      <sz val="11"/>
      <color indexed="8"/>
      <name val="Courier New CE"/>
      <family val="3"/>
    </font>
    <font>
      <i/>
      <sz val="8"/>
      <color indexed="8"/>
      <name val="Courier New CE"/>
      <family val="3"/>
    </font>
    <font>
      <i/>
      <u val="single"/>
      <sz val="9"/>
      <color indexed="8"/>
      <name val="Courier New CE"/>
      <family val="0"/>
    </font>
    <font>
      <i/>
      <sz val="9"/>
      <color indexed="8"/>
      <name val="Courier New CE"/>
      <family val="3"/>
    </font>
    <font>
      <sz val="9"/>
      <color indexed="10"/>
      <name val="Courier New CE"/>
      <family val="3"/>
    </font>
    <font>
      <i/>
      <u val="single"/>
      <sz val="9"/>
      <name val="Courier New CE"/>
      <family val="0"/>
    </font>
    <font>
      <b/>
      <i/>
      <sz val="9"/>
      <name val="Courier New CE"/>
      <family val="0"/>
    </font>
    <font>
      <sz val="12"/>
      <color indexed="8"/>
      <name val="Courier New"/>
      <family val="3"/>
    </font>
    <font>
      <b/>
      <sz val="9"/>
      <color indexed="8"/>
      <name val="Times New Roman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rgb="FFFF0000"/>
      <name val="Courier New CE"/>
      <family val="3"/>
    </font>
    <font>
      <b/>
      <sz val="10"/>
      <color rgb="FF000000"/>
      <name val="Courier New"/>
      <family val="3"/>
    </font>
    <font>
      <sz val="9"/>
      <color rgb="FF000000"/>
      <name val="Courier New"/>
      <family val="3"/>
    </font>
    <font>
      <b/>
      <sz val="9"/>
      <color rgb="FF000000"/>
      <name val="Courier New"/>
      <family val="3"/>
    </font>
    <font>
      <b/>
      <i/>
      <sz val="9"/>
      <color rgb="FF000000"/>
      <name val="Courier New"/>
      <family val="3"/>
    </font>
    <font>
      <sz val="9"/>
      <color rgb="FF000000"/>
      <name val="Courier New CE"/>
      <family val="3"/>
    </font>
    <font>
      <sz val="12"/>
      <color rgb="FF000000"/>
      <name val="Courier New"/>
      <family val="3"/>
    </font>
    <font>
      <b/>
      <sz val="9"/>
      <color rgb="FF000000"/>
      <name val="Times New Roman CE"/>
      <family val="0"/>
    </font>
    <font>
      <sz val="10"/>
      <color rgb="FF000000"/>
      <name val="Courier New"/>
      <family val="3"/>
    </font>
    <font>
      <sz val="10"/>
      <color rgb="FFFF0000"/>
      <name val="Courier New"/>
      <family val="3"/>
    </font>
    <font>
      <b/>
      <sz val="12"/>
      <color rgb="FF000000"/>
      <name val="Courier New"/>
      <family val="3"/>
    </font>
    <font>
      <i/>
      <sz val="9"/>
      <color rgb="FF000000"/>
      <name val="Courier New"/>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top style="medium"/>
      <bottom style="thin"/>
    </border>
    <border>
      <left style="medium"/>
      <right/>
      <top/>
      <bottom style="thin"/>
    </border>
    <border>
      <left style="medium"/>
      <right/>
      <top style="thin"/>
      <bottom style="thin"/>
    </border>
    <border>
      <left style="medium"/>
      <right/>
      <top/>
      <bottom/>
    </border>
    <border>
      <left style="medium"/>
      <right/>
      <top style="medium"/>
      <bottom style="medium"/>
    </border>
    <border>
      <left/>
      <right/>
      <top style="medium"/>
      <bottom style="medium"/>
    </border>
    <border>
      <left/>
      <right/>
      <top/>
      <bottom style="thin"/>
    </border>
    <border>
      <left/>
      <right/>
      <top style="medium"/>
      <bottom style="thin"/>
    </border>
    <border>
      <left/>
      <right style="medium"/>
      <top style="medium"/>
      <bottom style="thin"/>
    </border>
    <border>
      <left/>
      <right style="medium"/>
      <top/>
      <bottom style="thin"/>
    </border>
    <border>
      <left/>
      <right style="medium"/>
      <top style="thin"/>
      <bottom style="thin"/>
    </border>
    <border>
      <left style="medium"/>
      <right/>
      <top style="double"/>
      <bottom style="thin"/>
    </border>
    <border>
      <left/>
      <right/>
      <top style="double"/>
      <bottom style="thin"/>
    </border>
    <border>
      <left/>
      <right style="medium"/>
      <top style="double"/>
      <bottom style="thin"/>
    </border>
    <border>
      <left/>
      <right style="medium"/>
      <top style="thin"/>
      <bottom/>
    </border>
    <border>
      <left style="medium"/>
      <right/>
      <top style="thin"/>
      <bottom style="double"/>
    </border>
    <border>
      <left/>
      <right/>
      <top style="thin"/>
      <bottom style="double"/>
    </border>
    <border>
      <left/>
      <right style="medium"/>
      <top style="thin"/>
      <bottom style="double"/>
    </border>
    <border>
      <left style="thin"/>
      <right style="thin"/>
      <top style="thin"/>
      <bottom style="thin"/>
    </border>
    <border>
      <left style="thin"/>
      <right style="thin"/>
      <top style="thin"/>
      <bottom style="double"/>
    </border>
    <border>
      <left/>
      <right style="thick"/>
      <top style="medium"/>
      <bottom style="thin"/>
    </border>
    <border>
      <left/>
      <right style="thick"/>
      <top/>
      <bottom style="thin"/>
    </border>
    <border>
      <left/>
      <right style="thick"/>
      <top style="double"/>
      <bottom style="thin"/>
    </border>
    <border>
      <left style="medium"/>
      <right/>
      <top style="thin"/>
      <bottom/>
    </border>
    <border>
      <left/>
      <right/>
      <top style="thin"/>
      <bottom/>
    </border>
    <border>
      <left/>
      <right style="thick"/>
      <top style="thin"/>
      <bottom/>
    </border>
    <border>
      <left style="medium"/>
      <right/>
      <top style="thick"/>
      <bottom style="medium"/>
    </border>
    <border>
      <left/>
      <right/>
      <top style="thick"/>
      <bottom style="medium"/>
    </border>
    <border>
      <left/>
      <right style="thick"/>
      <top style="thick"/>
      <bottom style="medium"/>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double"/>
      <bottom/>
    </border>
    <border>
      <left/>
      <right style="medium"/>
      <top style="medium"/>
      <bottom style="medium"/>
    </border>
    <border>
      <left/>
      <right/>
      <top style="thin"/>
      <bottom style="thin"/>
    </border>
    <border>
      <left style="thin"/>
      <right style="thin"/>
      <top/>
      <bottom/>
    </border>
    <border>
      <left style="thin"/>
      <right style="medium"/>
      <top style="medium"/>
      <bottom style="thin"/>
    </border>
    <border>
      <left style="thin"/>
      <right style="medium"/>
      <top style="thin"/>
      <bottom style="thin"/>
    </border>
    <border>
      <left style="thin"/>
      <right style="medium"/>
      <top/>
      <bottom style="medium"/>
    </border>
    <border>
      <left style="thin"/>
      <right style="medium"/>
      <top style="thin"/>
      <bottom style="double"/>
    </border>
    <border>
      <left style="thin"/>
      <right/>
      <top style="medium"/>
      <bottom style="thin"/>
    </border>
    <border>
      <left style="thin"/>
      <right/>
      <top style="thin"/>
      <bottom style="thin"/>
    </border>
    <border>
      <left style="thin"/>
      <right/>
      <top/>
      <bottom/>
    </border>
    <border>
      <left style="thin"/>
      <right/>
      <top/>
      <bottom style="thin"/>
    </border>
    <border>
      <left/>
      <right/>
      <top/>
      <bottom style="medium"/>
    </border>
    <border>
      <left style="thin"/>
      <right/>
      <top/>
      <bottom style="medium"/>
    </border>
    <border>
      <left/>
      <right style="medium"/>
      <top/>
      <bottom/>
    </border>
    <border>
      <left style="thin"/>
      <right/>
      <top style="medium"/>
      <bottom style="medium"/>
    </border>
    <border>
      <left/>
      <right style="thin"/>
      <top/>
      <bottom style="thin"/>
    </border>
    <border>
      <left/>
      <right style="thin"/>
      <top/>
      <bottom/>
    </border>
    <border>
      <left style="thin"/>
      <right/>
      <top style="thin"/>
      <bottom/>
    </border>
    <border>
      <left/>
      <right style="thin"/>
      <top style="thin"/>
      <bottom/>
    </border>
    <border>
      <left style="thin"/>
      <right style="medium"/>
      <top style="thin"/>
      <bottom style="medium"/>
    </border>
    <border>
      <left/>
      <right style="thin"/>
      <top style="thin"/>
      <bottom style="thin"/>
    </border>
    <border>
      <left style="medium"/>
      <right/>
      <top/>
      <bottom style="medium"/>
    </border>
    <border>
      <left/>
      <right style="thin"/>
      <top style="thin"/>
      <bottom style="medium"/>
    </border>
    <border>
      <left/>
      <right style="thin"/>
      <top style="medium"/>
      <bottom style="medium"/>
    </border>
    <border>
      <left style="thin"/>
      <right style="thin"/>
      <top/>
      <bottom style="medium"/>
    </border>
    <border>
      <left/>
      <right style="thin"/>
      <top style="thin"/>
      <bottom style="double"/>
    </border>
    <border>
      <left style="medium"/>
      <right/>
      <top style="double"/>
      <bottom style="medium"/>
    </border>
    <border>
      <left/>
      <right style="thin"/>
      <top style="double"/>
      <bottom style="medium"/>
    </border>
    <border>
      <left/>
      <right style="thin"/>
      <top style="medium"/>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7" fillId="21" borderId="1" applyNumberFormat="0" applyAlignment="0" applyProtection="0"/>
    <xf numFmtId="0" fontId="98" fillId="0" borderId="0" applyNumberFormat="0" applyFill="0" applyBorder="0" applyAlignment="0" applyProtection="0"/>
    <xf numFmtId="0" fontId="99" fillId="0" borderId="2" applyNumberFormat="0" applyFill="0" applyAlignment="0" applyProtection="0"/>
    <xf numFmtId="0" fontId="100" fillId="0" borderId="3" applyNumberFormat="0" applyFill="0" applyAlignment="0" applyProtection="0"/>
    <xf numFmtId="0" fontId="101" fillId="0" borderId="4" applyNumberFormat="0" applyFill="0" applyAlignment="0" applyProtection="0"/>
    <xf numFmtId="0" fontId="101" fillId="0" borderId="0" applyNumberFormat="0" applyFill="0" applyBorder="0" applyAlignment="0" applyProtection="0"/>
    <xf numFmtId="0" fontId="58" fillId="0" borderId="0">
      <alignment/>
      <protection/>
    </xf>
    <xf numFmtId="0" fontId="30" fillId="0" borderId="0">
      <alignment/>
      <protection/>
    </xf>
    <xf numFmtId="0" fontId="15" fillId="0" borderId="0">
      <alignment/>
      <protection/>
    </xf>
    <xf numFmtId="0" fontId="0" fillId="0" borderId="0">
      <alignment/>
      <protection/>
    </xf>
    <xf numFmtId="0" fontId="39" fillId="0" borderId="0">
      <alignment/>
      <protection/>
    </xf>
    <xf numFmtId="49" fontId="40" fillId="0" borderId="0">
      <alignment horizontal="right" vertical="top"/>
      <protection/>
    </xf>
    <xf numFmtId="49" fontId="40" fillId="0" borderId="0">
      <alignment horizontal="right" vertical="top"/>
      <protection/>
    </xf>
    <xf numFmtId="0" fontId="15" fillId="0" borderId="0">
      <alignment/>
      <protection/>
    </xf>
    <xf numFmtId="0" fontId="53" fillId="0" borderId="0">
      <alignment/>
      <protection/>
    </xf>
    <xf numFmtId="49" fontId="40" fillId="0" borderId="0">
      <alignment horizontal="right" vertical="top"/>
      <protection/>
    </xf>
    <xf numFmtId="0" fontId="15" fillId="0" borderId="0">
      <alignment/>
      <protection/>
    </xf>
    <xf numFmtId="0" fontId="0" fillId="0" borderId="0">
      <alignment/>
      <protection/>
    </xf>
    <xf numFmtId="0" fontId="53" fillId="0" borderId="0">
      <alignment/>
      <protection/>
    </xf>
    <xf numFmtId="0" fontId="102" fillId="22" borderId="0" applyNumberFormat="0" applyBorder="0" applyAlignment="0" applyProtection="0"/>
    <xf numFmtId="0" fontId="58" fillId="0" borderId="0">
      <alignment/>
      <protection/>
    </xf>
    <xf numFmtId="9" fontId="0" fillId="0" borderId="0" applyFont="0" applyFill="0" applyBorder="0" applyAlignment="0" applyProtection="0"/>
    <xf numFmtId="0" fontId="0" fillId="23" borderId="5" applyNumberFormat="0" applyFon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4" fontId="14" fillId="0" borderId="0">
      <alignment vertical="top"/>
      <protection hidden="1"/>
    </xf>
    <xf numFmtId="0" fontId="95" fillId="24" borderId="0" applyNumberFormat="0" applyBorder="0" applyAlignment="0" applyProtection="0"/>
    <xf numFmtId="0" fontId="95" fillId="25" borderId="0" applyNumberFormat="0" applyBorder="0" applyAlignment="0" applyProtection="0"/>
    <xf numFmtId="0" fontId="95" fillId="26" borderId="0" applyNumberFormat="0" applyBorder="0" applyAlignment="0" applyProtection="0"/>
    <xf numFmtId="0" fontId="95" fillId="27" borderId="0" applyNumberFormat="0" applyBorder="0" applyAlignment="0" applyProtection="0"/>
    <xf numFmtId="0" fontId="95" fillId="28" borderId="0" applyNumberFormat="0" applyBorder="0" applyAlignment="0" applyProtection="0"/>
    <xf numFmtId="0" fontId="95" fillId="29" borderId="0" applyNumberFormat="0" applyBorder="0" applyAlignment="0" applyProtection="0"/>
    <xf numFmtId="0" fontId="105" fillId="0" borderId="6" applyNumberFormat="0" applyFill="0" applyAlignment="0" applyProtection="0"/>
    <xf numFmtId="0" fontId="106" fillId="30" borderId="7" applyNumberFormat="0" applyAlignment="0" applyProtection="0"/>
    <xf numFmtId="0" fontId="107" fillId="21" borderId="8" applyNumberFormat="0" applyAlignment="0" applyProtection="0"/>
    <xf numFmtId="0" fontId="108" fillId="31" borderId="0" applyNumberFormat="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0" fontId="109" fillId="32" borderId="8" applyNumberFormat="0" applyAlignment="0" applyProtection="0"/>
    <xf numFmtId="0" fontId="110" fillId="0" borderId="9" applyNumberFormat="0" applyFill="0" applyAlignment="0" applyProtection="0"/>
  </cellStyleXfs>
  <cellXfs count="1311">
    <xf numFmtId="0" fontId="0" fillId="0" borderId="0" xfId="0" applyAlignment="1">
      <alignment/>
    </xf>
    <xf numFmtId="0" fontId="4" fillId="0" borderId="0" xfId="0" applyNumberFormat="1" applyFont="1" applyFill="1" applyAlignment="1" applyProtection="1">
      <alignment horizontal="center"/>
      <protection/>
    </xf>
    <xf numFmtId="0" fontId="5" fillId="0" borderId="0" xfId="0" applyFont="1" applyFill="1" applyAlignment="1" applyProtection="1">
      <alignment/>
      <protection/>
    </xf>
    <xf numFmtId="4" fontId="5" fillId="0" borderId="0" xfId="0" applyNumberFormat="1" applyFont="1" applyFill="1" applyAlignment="1" applyProtection="1">
      <alignment/>
      <protection locked="0"/>
    </xf>
    <xf numFmtId="1" fontId="5" fillId="0" borderId="0" xfId="0" applyNumberFormat="1" applyFont="1" applyFill="1" applyAlignment="1" applyProtection="1">
      <alignment horizontal="left" vertical="top" wrapText="1"/>
      <protection/>
    </xf>
    <xf numFmtId="4" fontId="5" fillId="0" borderId="0" xfId="0" applyNumberFormat="1" applyFont="1" applyFill="1" applyBorder="1" applyAlignment="1" applyProtection="1">
      <alignment horizontal="right" wrapText="1"/>
      <protection/>
    </xf>
    <xf numFmtId="1" fontId="5" fillId="0" borderId="0" xfId="0" applyNumberFormat="1" applyFont="1" applyFill="1" applyAlignment="1" applyProtection="1">
      <alignment horizontal="right" vertical="top" wrapText="1"/>
      <protection/>
    </xf>
    <xf numFmtId="170" fontId="6" fillId="0" borderId="0" xfId="0" applyNumberFormat="1" applyFont="1" applyFill="1" applyAlignment="1" applyProtection="1">
      <alignment horizontal="right" vertical="top" wrapText="1"/>
      <protection/>
    </xf>
    <xf numFmtId="0" fontId="5" fillId="0" borderId="0" xfId="0" applyFont="1" applyFill="1" applyAlignment="1" applyProtection="1">
      <alignment/>
      <protection hidden="1"/>
    </xf>
    <xf numFmtId="0" fontId="5" fillId="0" borderId="0" xfId="0" applyNumberFormat="1" applyFont="1" applyFill="1" applyBorder="1" applyAlignment="1" applyProtection="1">
      <alignment horizontal="right" vertical="top" wrapText="1"/>
      <protection/>
    </xf>
    <xf numFmtId="4" fontId="5" fillId="0" borderId="0" xfId="0" applyNumberFormat="1" applyFont="1" applyFill="1" applyBorder="1" applyAlignment="1" applyProtection="1">
      <alignment horizontal="right" vertical="top" wrapText="1"/>
      <protection/>
    </xf>
    <xf numFmtId="1" fontId="5" fillId="0" borderId="0" xfId="0" applyNumberFormat="1" applyFont="1" applyFill="1" applyAlignment="1" applyProtection="1" quotePrefix="1">
      <alignment horizontal="left" vertical="top"/>
      <protection/>
    </xf>
    <xf numFmtId="0" fontId="5" fillId="0" borderId="0" xfId="0" applyNumberFormat="1" applyFont="1" applyFill="1" applyBorder="1" applyAlignment="1" applyProtection="1">
      <alignment vertical="top" wrapText="1"/>
      <protection/>
    </xf>
    <xf numFmtId="4" fontId="5" fillId="0" borderId="0" xfId="0" applyNumberFormat="1" applyFont="1" applyFill="1" applyBorder="1" applyAlignment="1" applyProtection="1">
      <alignment horizontal="right"/>
      <protection/>
    </xf>
    <xf numFmtId="1" fontId="5" fillId="0" borderId="0" xfId="0" applyNumberFormat="1" applyFont="1" applyFill="1" applyBorder="1" applyAlignment="1" applyProtection="1">
      <alignment horizontal="right" vertical="top" wrapText="1"/>
      <protection/>
    </xf>
    <xf numFmtId="0" fontId="5" fillId="0" borderId="0" xfId="51" applyFont="1" applyFill="1" applyProtection="1">
      <alignment/>
      <protection/>
    </xf>
    <xf numFmtId="2" fontId="5" fillId="0" borderId="0" xfId="0" applyNumberFormat="1" applyFont="1" applyFill="1" applyAlignment="1" applyProtection="1">
      <alignment horizontal="right" wrapText="1"/>
      <protection/>
    </xf>
    <xf numFmtId="169" fontId="5" fillId="0" borderId="0" xfId="72" applyNumberFormat="1" applyFont="1" applyFill="1" applyBorder="1" applyAlignment="1" applyProtection="1">
      <alignment horizontal="right"/>
      <protection/>
    </xf>
    <xf numFmtId="0" fontId="5" fillId="0" borderId="0" xfId="0" applyFont="1" applyFill="1" applyAlignment="1" applyProtection="1">
      <alignment horizontal="right" vertical="top"/>
      <protection/>
    </xf>
    <xf numFmtId="0" fontId="7" fillId="0" borderId="0" xfId="0" applyFont="1" applyFill="1" applyAlignment="1" applyProtection="1">
      <alignment/>
      <protection hidden="1"/>
    </xf>
    <xf numFmtId="0" fontId="7" fillId="0" borderId="0" xfId="0" applyFont="1" applyFill="1" applyAlignment="1" applyProtection="1">
      <alignment/>
      <protection/>
    </xf>
    <xf numFmtId="1" fontId="5" fillId="0" borderId="0" xfId="0" applyNumberFormat="1" applyFont="1" applyFill="1" applyAlignment="1" applyProtection="1" quotePrefix="1">
      <alignment horizontal="right" vertical="top" wrapText="1"/>
      <protection/>
    </xf>
    <xf numFmtId="0" fontId="8" fillId="0" borderId="0" xfId="0" applyFont="1" applyFill="1" applyAlignment="1" applyProtection="1">
      <alignment/>
      <protection/>
    </xf>
    <xf numFmtId="0" fontId="7" fillId="0" borderId="0" xfId="0" applyFont="1" applyFill="1" applyAlignment="1" applyProtection="1">
      <alignment vertical="top"/>
      <protection/>
    </xf>
    <xf numFmtId="0" fontId="7" fillId="0" borderId="0" xfId="0" applyFont="1" applyFill="1" applyAlignment="1" applyProtection="1">
      <alignment horizontal="right" vertical="top"/>
      <protection/>
    </xf>
    <xf numFmtId="0" fontId="5" fillId="0" borderId="0" xfId="0" applyFont="1" applyFill="1" applyBorder="1" applyAlignment="1" applyProtection="1">
      <alignment/>
      <protection/>
    </xf>
    <xf numFmtId="1" fontId="5" fillId="0" borderId="0" xfId="0" applyNumberFormat="1" applyFont="1" applyFill="1" applyAlignment="1" applyProtection="1">
      <alignment vertical="top" wrapText="1"/>
      <protection/>
    </xf>
    <xf numFmtId="4" fontId="5" fillId="0" borderId="0" xfId="0" applyNumberFormat="1" applyFont="1" applyFill="1" applyAlignment="1" applyProtection="1">
      <alignment/>
      <protection/>
    </xf>
    <xf numFmtId="0" fontId="7" fillId="0" borderId="0" xfId="51" applyFont="1" applyFill="1" applyAlignment="1" applyProtection="1">
      <alignment vertical="top"/>
      <protection/>
    </xf>
    <xf numFmtId="0" fontId="8" fillId="0" borderId="0" xfId="0" applyFont="1" applyFill="1" applyAlignment="1" applyProtection="1">
      <alignment horizontal="right" vertical="top"/>
      <protection/>
    </xf>
    <xf numFmtId="2" fontId="5" fillId="0" borderId="0" xfId="0" applyNumberFormat="1" applyFont="1" applyFill="1" applyBorder="1" applyAlignment="1" applyProtection="1">
      <alignment horizontal="right" vertical="center" wrapText="1"/>
      <protection hidden="1"/>
    </xf>
    <xf numFmtId="0" fontId="8" fillId="0" borderId="0" xfId="0" applyFont="1" applyFill="1" applyAlignment="1" applyProtection="1">
      <alignment horizontal="right"/>
      <protection/>
    </xf>
    <xf numFmtId="4" fontId="5" fillId="0" borderId="0" xfId="72" applyNumberFormat="1" applyFont="1" applyFill="1" applyBorder="1" applyAlignment="1" applyProtection="1">
      <alignment horizontal="right"/>
      <protection/>
    </xf>
    <xf numFmtId="0" fontId="7" fillId="0" borderId="0" xfId="0" applyFont="1" applyFill="1" applyBorder="1" applyAlignment="1" applyProtection="1">
      <alignment vertical="top"/>
      <protection/>
    </xf>
    <xf numFmtId="4" fontId="7" fillId="0" borderId="0" xfId="0" applyNumberFormat="1" applyFont="1" applyFill="1" applyBorder="1" applyAlignment="1" applyProtection="1">
      <alignment horizontal="right" wrapText="1"/>
      <protection/>
    </xf>
    <xf numFmtId="0" fontId="7" fillId="0" borderId="0" xfId="0" applyFont="1" applyFill="1" applyBorder="1" applyAlignment="1" applyProtection="1">
      <alignment/>
      <protection/>
    </xf>
    <xf numFmtId="4" fontId="5" fillId="0" borderId="0" xfId="72" applyNumberFormat="1" applyFont="1" applyFill="1" applyBorder="1" applyAlignment="1" applyProtection="1">
      <alignment horizontal="right" vertical="top"/>
      <protection/>
    </xf>
    <xf numFmtId="4" fontId="5" fillId="0" borderId="0" xfId="0" applyNumberFormat="1" applyFont="1" applyFill="1" applyBorder="1" applyAlignment="1" applyProtection="1">
      <alignment horizontal="right" vertical="top"/>
      <protection/>
    </xf>
    <xf numFmtId="4" fontId="5" fillId="0" borderId="0" xfId="0" applyNumberFormat="1" applyFont="1" applyFill="1" applyAlignment="1" applyProtection="1">
      <alignment/>
      <protection/>
    </xf>
    <xf numFmtId="0" fontId="7" fillId="0" borderId="0" xfId="0" applyFont="1" applyFill="1" applyBorder="1" applyAlignment="1" applyProtection="1">
      <alignment horizontal="right" vertical="top"/>
      <protection/>
    </xf>
    <xf numFmtId="170" fontId="6" fillId="0" borderId="0" xfId="0" applyNumberFormat="1" applyFont="1" applyFill="1" applyAlignment="1" applyProtection="1" quotePrefix="1">
      <alignment horizontal="right" vertical="top"/>
      <protection/>
    </xf>
    <xf numFmtId="0" fontId="5" fillId="0" borderId="0" xfId="0" applyNumberFormat="1" applyFont="1" applyFill="1" applyAlignment="1" applyProtection="1">
      <alignment vertical="top" wrapText="1"/>
      <protection/>
    </xf>
    <xf numFmtId="0" fontId="5" fillId="0" borderId="0" xfId="0" applyNumberFormat="1" applyFont="1" applyFill="1" applyAlignment="1" applyProtection="1">
      <alignment/>
      <protection/>
    </xf>
    <xf numFmtId="49" fontId="7" fillId="0" borderId="0" xfId="0" applyNumberFormat="1" applyFont="1" applyFill="1" applyAlignment="1" applyProtection="1">
      <alignment horizontal="left" vertical="top" wrapText="1"/>
      <protection/>
    </xf>
    <xf numFmtId="0" fontId="5" fillId="0" borderId="0" xfId="0" applyFont="1" applyFill="1" applyBorder="1" applyAlignment="1" applyProtection="1">
      <alignment horizontal="right" vertical="top"/>
      <protection/>
    </xf>
    <xf numFmtId="0" fontId="11" fillId="0" borderId="0" xfId="0" applyFont="1" applyFill="1" applyAlignment="1" applyProtection="1">
      <alignment/>
      <protection/>
    </xf>
    <xf numFmtId="1" fontId="7" fillId="0" borderId="0" xfId="0" applyNumberFormat="1" applyFont="1" applyFill="1" applyBorder="1" applyAlignment="1" applyProtection="1">
      <alignment horizontal="right" vertical="top" wrapText="1"/>
      <protection/>
    </xf>
    <xf numFmtId="0" fontId="5" fillId="0" borderId="0" xfId="0" applyNumberFormat="1" applyFont="1" applyFill="1" applyAlignment="1" applyProtection="1">
      <alignment horizontal="right"/>
      <protection/>
    </xf>
    <xf numFmtId="168" fontId="5" fillId="0" borderId="0" xfId="0" applyNumberFormat="1" applyFont="1" applyFill="1" applyAlignment="1" applyProtection="1">
      <alignment horizontal="right" shrinkToFit="1"/>
      <protection/>
    </xf>
    <xf numFmtId="49" fontId="5" fillId="0" borderId="0" xfId="0" applyNumberFormat="1" applyFont="1" applyFill="1" applyAlignment="1" applyProtection="1">
      <alignment horizontal="right" vertical="top"/>
      <protection/>
    </xf>
    <xf numFmtId="0" fontId="5" fillId="0" borderId="0" xfId="0" applyFont="1" applyFill="1" applyAlignment="1" applyProtection="1">
      <alignment vertical="top"/>
      <protection/>
    </xf>
    <xf numFmtId="170" fontId="10" fillId="0" borderId="0" xfId="0" applyNumberFormat="1" applyFont="1" applyFill="1" applyBorder="1" applyAlignment="1" applyProtection="1">
      <alignment horizontal="right" vertical="center" wrapText="1"/>
      <protection/>
    </xf>
    <xf numFmtId="1" fontId="8" fillId="0" borderId="0" xfId="0" applyNumberFormat="1" applyFont="1" applyFill="1" applyBorder="1" applyAlignment="1" applyProtection="1">
      <alignment horizontal="left" vertical="center" wrapText="1"/>
      <protection/>
    </xf>
    <xf numFmtId="0" fontId="6" fillId="0" borderId="0" xfId="0" applyFont="1" applyFill="1" applyAlignment="1" applyProtection="1">
      <alignment horizontal="right" vertical="top"/>
      <protection/>
    </xf>
    <xf numFmtId="1" fontId="5" fillId="0" borderId="0" xfId="0" applyNumberFormat="1" applyFont="1" applyFill="1" applyAlignment="1" applyProtection="1">
      <alignment horizontal="left" vertical="top"/>
      <protection/>
    </xf>
    <xf numFmtId="0" fontId="4" fillId="0" borderId="10" xfId="0" applyNumberFormat="1" applyFont="1" applyFill="1" applyBorder="1" applyAlignment="1" applyProtection="1">
      <alignment/>
      <protection/>
    </xf>
    <xf numFmtId="0" fontId="4" fillId="0" borderId="0" xfId="0" applyFont="1" applyFill="1" applyAlignment="1" applyProtection="1">
      <alignment vertical="top"/>
      <protection/>
    </xf>
    <xf numFmtId="0" fontId="7" fillId="0" borderId="11" xfId="0" applyNumberFormat="1" applyFont="1" applyFill="1" applyBorder="1" applyAlignment="1" applyProtection="1">
      <alignment/>
      <protection/>
    </xf>
    <xf numFmtId="0" fontId="6" fillId="0" borderId="0" xfId="0" applyNumberFormat="1" applyFont="1" applyFill="1" applyBorder="1" applyAlignment="1" applyProtection="1">
      <alignment horizontal="right"/>
      <protection/>
    </xf>
    <xf numFmtId="1" fontId="5" fillId="0" borderId="0" xfId="0" applyNumberFormat="1" applyFont="1" applyFill="1" applyBorder="1" applyAlignment="1" applyProtection="1">
      <alignment horizontal="left"/>
      <protection/>
    </xf>
    <xf numFmtId="0" fontId="7" fillId="0" borderId="12" xfId="0" applyNumberFormat="1" applyFont="1" applyFill="1" applyBorder="1" applyAlignment="1" applyProtection="1">
      <alignment/>
      <protection/>
    </xf>
    <xf numFmtId="0" fontId="7" fillId="0" borderId="13" xfId="0" applyNumberFormat="1" applyFont="1" applyFill="1" applyBorder="1" applyAlignment="1" applyProtection="1">
      <alignment/>
      <protection/>
    </xf>
    <xf numFmtId="0" fontId="4" fillId="0" borderId="14" xfId="0" applyNumberFormat="1" applyFont="1" applyFill="1" applyBorder="1" applyAlignment="1" applyProtection="1">
      <alignment/>
      <protection/>
    </xf>
    <xf numFmtId="0" fontId="7" fillId="0" borderId="15" xfId="0" applyNumberFormat="1" applyFont="1" applyFill="1" applyBorder="1" applyAlignment="1" applyProtection="1">
      <alignment/>
      <protection/>
    </xf>
    <xf numFmtId="0" fontId="4" fillId="0" borderId="0" xfId="0" applyFont="1" applyFill="1" applyAlignment="1" applyProtection="1">
      <alignment horizontal="right" vertical="top"/>
      <protection/>
    </xf>
    <xf numFmtId="0" fontId="7"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center" vertical="center"/>
      <protection/>
    </xf>
    <xf numFmtId="3" fontId="12" fillId="0" borderId="0" xfId="0" applyNumberFormat="1" applyFont="1" applyFill="1" applyBorder="1" applyAlignment="1" applyProtection="1">
      <alignment horizontal="center" vertical="center"/>
      <protection/>
    </xf>
    <xf numFmtId="0" fontId="12" fillId="0" borderId="16"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vertical="top" wrapText="1"/>
      <protection/>
    </xf>
    <xf numFmtId="167" fontId="13" fillId="0" borderId="0" xfId="0" applyNumberFormat="1" applyFont="1" applyFill="1" applyBorder="1" applyAlignment="1" applyProtection="1">
      <alignment horizontal="right" shrinkToFit="1"/>
      <protection/>
    </xf>
    <xf numFmtId="168" fontId="13" fillId="0" borderId="0" xfId="0" applyNumberFormat="1" applyFont="1" applyFill="1" applyBorder="1" applyAlignment="1" applyProtection="1">
      <alignment shrinkToFit="1"/>
      <protection/>
    </xf>
    <xf numFmtId="0" fontId="13" fillId="0" borderId="0" xfId="0" applyNumberFormat="1" applyFont="1" applyFill="1" applyBorder="1" applyAlignment="1" applyProtection="1">
      <alignment/>
      <protection/>
    </xf>
    <xf numFmtId="171" fontId="5" fillId="0" borderId="0" xfId="59" applyNumberFormat="1" applyFont="1" applyFill="1" applyAlignment="1" applyProtection="1">
      <alignment horizontal="right" vertical="top" shrinkToFit="1"/>
      <protection/>
    </xf>
    <xf numFmtId="0" fontId="5" fillId="0" borderId="0" xfId="59" applyNumberFormat="1" applyFont="1" applyFill="1" applyAlignment="1" applyProtection="1">
      <alignment vertical="top" wrapText="1"/>
      <protection/>
    </xf>
    <xf numFmtId="0" fontId="5" fillId="0" borderId="0" xfId="59" applyNumberFormat="1" applyFont="1" applyFill="1" applyAlignment="1" applyProtection="1">
      <alignment horizontal="right"/>
      <protection/>
    </xf>
    <xf numFmtId="167" fontId="5" fillId="0" borderId="0" xfId="59" applyNumberFormat="1" applyFont="1" applyFill="1" applyAlignment="1" applyProtection="1">
      <alignment horizontal="right" shrinkToFit="1"/>
      <protection/>
    </xf>
    <xf numFmtId="168" fontId="5" fillId="0" borderId="0" xfId="59" applyNumberFormat="1" applyFont="1" applyFill="1" applyAlignment="1" applyProtection="1">
      <alignment horizontal="right" shrinkToFit="1"/>
      <protection/>
    </xf>
    <xf numFmtId="0" fontId="5" fillId="0" borderId="0" xfId="0" applyNumberFormat="1" applyFont="1" applyFill="1" applyAlignment="1" applyProtection="1">
      <alignment/>
      <protection/>
    </xf>
    <xf numFmtId="171" fontId="5" fillId="0" borderId="0" xfId="0" applyNumberFormat="1" applyFont="1" applyFill="1" applyAlignment="1" applyProtection="1">
      <alignment horizontal="right" vertical="top" shrinkToFit="1"/>
      <protection/>
    </xf>
    <xf numFmtId="167" fontId="5" fillId="0" borderId="0" xfId="0" applyNumberFormat="1" applyFont="1" applyFill="1" applyAlignment="1" applyProtection="1">
      <alignment horizontal="right" shrinkToFit="1"/>
      <protection/>
    </xf>
    <xf numFmtId="171" fontId="5" fillId="0" borderId="0" xfId="47" applyNumberFormat="1" applyFont="1" applyFill="1" applyAlignment="1" applyProtection="1">
      <alignment horizontal="right" vertical="center" shrinkToFit="1"/>
      <protection/>
    </xf>
    <xf numFmtId="0" fontId="5" fillId="0" borderId="0" xfId="47" applyNumberFormat="1" applyFont="1" applyFill="1" applyAlignment="1" applyProtection="1">
      <alignment vertical="center" wrapText="1"/>
      <protection/>
    </xf>
    <xf numFmtId="0" fontId="16" fillId="0" borderId="0" xfId="47" applyNumberFormat="1" applyFont="1" applyFill="1" applyAlignment="1" applyProtection="1">
      <alignment horizontal="center" vertical="center"/>
      <protection/>
    </xf>
    <xf numFmtId="167" fontId="5" fillId="0" borderId="0" xfId="47" applyNumberFormat="1" applyFont="1" applyFill="1" applyAlignment="1" applyProtection="1">
      <alignment horizontal="right" vertical="center" shrinkToFit="1"/>
      <protection/>
    </xf>
    <xf numFmtId="168" fontId="5" fillId="0" borderId="0" xfId="47" applyNumberFormat="1" applyFont="1" applyFill="1" applyAlignment="1" applyProtection="1">
      <alignment horizontal="right" vertical="center" shrinkToFit="1"/>
      <protection/>
    </xf>
    <xf numFmtId="0" fontId="5" fillId="0" borderId="0" xfId="0" applyNumberFormat="1" applyFont="1" applyFill="1" applyAlignment="1" applyProtection="1">
      <alignment vertical="center"/>
      <protection/>
    </xf>
    <xf numFmtId="172" fontId="5" fillId="0" borderId="0" xfId="0" applyNumberFormat="1" applyFont="1" applyFill="1" applyAlignment="1" applyProtection="1">
      <alignment vertical="center"/>
      <protection/>
    </xf>
    <xf numFmtId="0" fontId="17" fillId="0" borderId="0" xfId="0" applyNumberFormat="1" applyFont="1" applyFill="1" applyAlignment="1" applyProtection="1">
      <alignment vertical="center"/>
      <protection/>
    </xf>
    <xf numFmtId="0" fontId="5" fillId="0" borderId="0" xfId="0" applyNumberFormat="1" applyFont="1" applyFill="1" applyAlignment="1" applyProtection="1" quotePrefix="1">
      <alignment vertical="center"/>
      <protection/>
    </xf>
    <xf numFmtId="0" fontId="5" fillId="0" borderId="0" xfId="47" applyNumberFormat="1" applyFont="1" applyFill="1" applyAlignment="1" applyProtection="1">
      <alignment horizontal="right" vertical="center"/>
      <protection/>
    </xf>
    <xf numFmtId="0" fontId="5" fillId="0" borderId="0" xfId="47" applyNumberFormat="1" applyFont="1" applyFill="1" applyAlignment="1" applyProtection="1">
      <alignment vertical="center"/>
      <protection/>
    </xf>
    <xf numFmtId="0" fontId="5" fillId="0" borderId="0" xfId="47" applyNumberFormat="1" applyFont="1" applyFill="1" applyBorder="1" applyAlignment="1" applyProtection="1">
      <alignment vertical="center" wrapText="1"/>
      <protection/>
    </xf>
    <xf numFmtId="0" fontId="5" fillId="0" borderId="0" xfId="47" applyNumberFormat="1" applyFont="1" applyFill="1" applyBorder="1" applyAlignment="1" applyProtection="1">
      <alignment horizontal="right" vertical="center"/>
      <protection/>
    </xf>
    <xf numFmtId="167" fontId="5" fillId="0" borderId="0" xfId="47" applyNumberFormat="1" applyFont="1" applyFill="1" applyBorder="1" applyAlignment="1" applyProtection="1">
      <alignment horizontal="right" vertical="center" shrinkToFit="1"/>
      <protection/>
    </xf>
    <xf numFmtId="168" fontId="5" fillId="0" borderId="0" xfId="47" applyNumberFormat="1" applyFont="1" applyFill="1" applyBorder="1" applyAlignment="1" applyProtection="1">
      <alignment horizontal="right" vertical="center" shrinkToFit="1"/>
      <protection/>
    </xf>
    <xf numFmtId="1" fontId="5" fillId="0" borderId="10" xfId="47" applyNumberFormat="1" applyFont="1" applyFill="1" applyBorder="1" applyAlignment="1" applyProtection="1">
      <alignment vertical="center"/>
      <protection/>
    </xf>
    <xf numFmtId="1" fontId="5" fillId="0" borderId="17" xfId="47" applyNumberFormat="1" applyFont="1" applyFill="1" applyBorder="1" applyAlignment="1" applyProtection="1">
      <alignment horizontal="right" vertical="center"/>
      <protection/>
    </xf>
    <xf numFmtId="167" fontId="5" fillId="0" borderId="17" xfId="47" applyNumberFormat="1" applyFont="1" applyFill="1" applyBorder="1" applyAlignment="1" applyProtection="1">
      <alignment horizontal="right" vertical="center" shrinkToFit="1"/>
      <protection/>
    </xf>
    <xf numFmtId="168" fontId="5" fillId="0" borderId="10" xfId="47" applyNumberFormat="1" applyFont="1" applyFill="1" applyBorder="1" applyAlignment="1" applyProtection="1">
      <alignment horizontal="right" vertical="center" shrinkToFit="1"/>
      <protection/>
    </xf>
    <xf numFmtId="168" fontId="8" fillId="0" borderId="18" xfId="47" applyNumberFormat="1" applyFont="1" applyFill="1" applyBorder="1" applyAlignment="1" applyProtection="1">
      <alignment vertical="center" shrinkToFit="1"/>
      <protection/>
    </xf>
    <xf numFmtId="1" fontId="8" fillId="0" borderId="0" xfId="0" applyNumberFormat="1" applyFont="1" applyFill="1" applyAlignment="1" applyProtection="1">
      <alignment vertical="center"/>
      <protection/>
    </xf>
    <xf numFmtId="0" fontId="8" fillId="0" borderId="0" xfId="0" applyNumberFormat="1" applyFont="1" applyFill="1" applyAlignment="1" applyProtection="1">
      <alignment vertical="center"/>
      <protection/>
    </xf>
    <xf numFmtId="1" fontId="5" fillId="0" borderId="11" xfId="47" applyNumberFormat="1" applyFont="1" applyFill="1" applyBorder="1" applyAlignment="1" applyProtection="1">
      <alignment vertical="center"/>
      <protection/>
    </xf>
    <xf numFmtId="1" fontId="5" fillId="0" borderId="16" xfId="47" applyNumberFormat="1" applyFont="1" applyFill="1" applyBorder="1" applyAlignment="1" applyProtection="1">
      <alignment horizontal="right" vertical="center"/>
      <protection/>
    </xf>
    <xf numFmtId="167" fontId="5" fillId="0" borderId="16" xfId="47" applyNumberFormat="1" applyFont="1" applyFill="1" applyBorder="1" applyAlignment="1" applyProtection="1">
      <alignment horizontal="right" vertical="center" shrinkToFit="1"/>
      <protection/>
    </xf>
    <xf numFmtId="168" fontId="5" fillId="0" borderId="11" xfId="47" applyNumberFormat="1" applyFont="1" applyFill="1" applyBorder="1" applyAlignment="1" applyProtection="1">
      <alignment horizontal="right" vertical="center" shrinkToFit="1"/>
      <protection/>
    </xf>
    <xf numFmtId="168" fontId="8" fillId="0" borderId="19" xfId="47" applyNumberFormat="1" applyFont="1" applyFill="1" applyBorder="1" applyAlignment="1" applyProtection="1">
      <alignment vertical="center" shrinkToFit="1"/>
      <protection/>
    </xf>
    <xf numFmtId="168" fontId="8" fillId="0" borderId="20" xfId="47" applyNumberFormat="1" applyFont="1" applyFill="1" applyBorder="1" applyAlignment="1" applyProtection="1">
      <alignment vertical="center" shrinkToFit="1"/>
      <protection/>
    </xf>
    <xf numFmtId="1" fontId="8" fillId="0" borderId="21" xfId="47" applyNumberFormat="1" applyFont="1" applyFill="1" applyBorder="1" applyAlignment="1" applyProtection="1">
      <alignment vertical="center"/>
      <protection/>
    </xf>
    <xf numFmtId="1" fontId="8" fillId="0" borderId="22" xfId="47" applyNumberFormat="1" applyFont="1" applyFill="1" applyBorder="1" applyAlignment="1" applyProtection="1">
      <alignment horizontal="right" vertical="center"/>
      <protection/>
    </xf>
    <xf numFmtId="167" fontId="8" fillId="0" borderId="22" xfId="47" applyNumberFormat="1" applyFont="1" applyFill="1" applyBorder="1" applyAlignment="1" applyProtection="1">
      <alignment horizontal="right" vertical="center" shrinkToFit="1"/>
      <protection/>
    </xf>
    <xf numFmtId="168" fontId="8" fillId="0" borderId="21" xfId="47" applyNumberFormat="1" applyFont="1" applyFill="1" applyBorder="1" applyAlignment="1" applyProtection="1">
      <alignment horizontal="right" vertical="center" shrinkToFit="1"/>
      <protection/>
    </xf>
    <xf numFmtId="168" fontId="8" fillId="0" borderId="23" xfId="47" applyNumberFormat="1" applyFont="1" applyFill="1" applyBorder="1" applyAlignment="1" applyProtection="1">
      <alignment vertical="center" shrinkToFit="1"/>
      <protection/>
    </xf>
    <xf numFmtId="1" fontId="5" fillId="0" borderId="0" xfId="0" applyNumberFormat="1" applyFont="1" applyFill="1" applyAlignment="1" applyProtection="1">
      <alignment vertical="center"/>
      <protection/>
    </xf>
    <xf numFmtId="171" fontId="5" fillId="0" borderId="0" xfId="47" applyNumberFormat="1" applyFont="1" applyFill="1" applyAlignment="1" applyProtection="1">
      <alignment horizontal="right" vertical="top" shrinkToFit="1"/>
      <protection/>
    </xf>
    <xf numFmtId="0" fontId="5" fillId="0" borderId="0" xfId="47" applyNumberFormat="1" applyFont="1" applyFill="1" applyAlignment="1" applyProtection="1">
      <alignment vertical="top" wrapText="1"/>
      <protection/>
    </xf>
    <xf numFmtId="0" fontId="5" fillId="0" borderId="0" xfId="47" applyNumberFormat="1" applyFont="1" applyFill="1" applyAlignment="1" applyProtection="1">
      <alignment horizontal="right"/>
      <protection/>
    </xf>
    <xf numFmtId="167" fontId="5" fillId="0" borderId="0" xfId="47" applyNumberFormat="1" applyFont="1" applyFill="1" applyAlignment="1" applyProtection="1">
      <alignment horizontal="right" shrinkToFit="1"/>
      <protection/>
    </xf>
    <xf numFmtId="168" fontId="5" fillId="0" borderId="0" xfId="47" applyNumberFormat="1" applyFont="1" applyFill="1" applyAlignment="1" applyProtection="1">
      <alignment horizontal="right" shrinkToFit="1"/>
      <protection/>
    </xf>
    <xf numFmtId="1" fontId="18" fillId="0" borderId="0" xfId="0" applyNumberFormat="1" applyFont="1" applyFill="1" applyAlignment="1" applyProtection="1">
      <alignment horizontal="right" vertical="top" wrapText="1"/>
      <protection/>
    </xf>
    <xf numFmtId="0" fontId="18" fillId="0" borderId="0" xfId="0" applyFont="1" applyFill="1" applyAlignment="1" applyProtection="1">
      <alignment vertical="top" wrapText="1"/>
      <protection/>
    </xf>
    <xf numFmtId="0" fontId="19" fillId="0" borderId="0" xfId="0" applyFont="1" applyFill="1" applyBorder="1" applyAlignment="1" applyProtection="1">
      <alignment horizontal="left" vertical="top" wrapText="1"/>
      <protection/>
    </xf>
    <xf numFmtId="49" fontId="20" fillId="0" borderId="0" xfId="0" applyNumberFormat="1" applyFont="1" applyFill="1" applyAlignment="1" applyProtection="1">
      <alignment horizontal="right" vertical="top"/>
      <protection/>
    </xf>
    <xf numFmtId="0" fontId="21" fillId="0" borderId="0" xfId="0" applyFont="1" applyFill="1" applyAlignment="1" applyProtection="1">
      <alignment horizontal="right" vertical="top" wrapText="1"/>
      <protection/>
    </xf>
    <xf numFmtId="0" fontId="18" fillId="0" borderId="0" xfId="0" applyFont="1" applyFill="1" applyAlignment="1" applyProtection="1" quotePrefix="1">
      <alignment horizontal="left" vertical="top"/>
      <protection/>
    </xf>
    <xf numFmtId="0" fontId="18" fillId="0" borderId="0" xfId="0" applyFont="1" applyFill="1" applyAlignment="1" applyProtection="1">
      <alignment vertical="top"/>
      <protection/>
    </xf>
    <xf numFmtId="0" fontId="12" fillId="0" borderId="0" xfId="0" applyNumberFormat="1" applyFont="1" applyFill="1" applyBorder="1" applyAlignment="1" applyProtection="1">
      <alignment horizontal="right" vertical="top"/>
      <protection/>
    </xf>
    <xf numFmtId="0" fontId="12" fillId="0" borderId="16" xfId="0" applyNumberFormat="1" applyFont="1" applyFill="1" applyBorder="1" applyAlignment="1" applyProtection="1">
      <alignment horizontal="right" vertical="top"/>
      <protection/>
    </xf>
    <xf numFmtId="4" fontId="4" fillId="0" borderId="0" xfId="0" applyNumberFormat="1" applyFont="1" applyFill="1" applyBorder="1" applyAlignment="1" applyProtection="1">
      <alignment horizontal="right" vertical="top" shrinkToFit="1"/>
      <protection/>
    </xf>
    <xf numFmtId="168" fontId="4" fillId="0" borderId="0" xfId="0" applyNumberFormat="1" applyFont="1" applyFill="1" applyBorder="1" applyAlignment="1" applyProtection="1">
      <alignment shrinkToFit="1"/>
      <protection/>
    </xf>
    <xf numFmtId="171" fontId="5" fillId="0" borderId="0" xfId="59" applyNumberFormat="1" applyFont="1" applyFill="1" applyBorder="1" applyAlignment="1" applyProtection="1">
      <alignment horizontal="right" vertical="top" shrinkToFit="1"/>
      <protection/>
    </xf>
    <xf numFmtId="0" fontId="5" fillId="0" borderId="0" xfId="59" applyNumberFormat="1" applyFont="1" applyFill="1" applyBorder="1" applyAlignment="1" applyProtection="1">
      <alignment horizontal="right"/>
      <protection/>
    </xf>
    <xf numFmtId="167" fontId="5" fillId="0" borderId="0" xfId="59" applyNumberFormat="1" applyFont="1" applyFill="1" applyBorder="1" applyAlignment="1" applyProtection="1">
      <alignment horizontal="right" vertical="top" shrinkToFit="1"/>
      <protection/>
    </xf>
    <xf numFmtId="0" fontId="5" fillId="0" borderId="0" xfId="0" applyNumberFormat="1" applyFont="1" applyFill="1" applyBorder="1" applyAlignment="1" applyProtection="1">
      <alignment/>
      <protection/>
    </xf>
    <xf numFmtId="0" fontId="23" fillId="0" borderId="0" xfId="0" applyNumberFormat="1" applyFont="1" applyFill="1" applyBorder="1" applyAlignment="1" applyProtection="1" quotePrefix="1">
      <alignment horizontal="left" vertical="top"/>
      <protection/>
    </xf>
    <xf numFmtId="4" fontId="5"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protection/>
    </xf>
    <xf numFmtId="0" fontId="18" fillId="0" borderId="0" xfId="0" applyNumberFormat="1" applyFont="1" applyFill="1" applyAlignment="1" applyProtection="1">
      <alignment/>
      <protection/>
    </xf>
    <xf numFmtId="0" fontId="5" fillId="0" borderId="0" xfId="42" applyNumberFormat="1" applyFont="1" applyFill="1" applyAlignment="1" applyProtection="1">
      <alignment/>
      <protection/>
    </xf>
    <xf numFmtId="0" fontId="19" fillId="0" borderId="0"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horizontal="right" vertical="top" wrapText="1"/>
      <protection/>
    </xf>
    <xf numFmtId="3" fontId="5" fillId="0" borderId="0" xfId="0" applyNumberFormat="1" applyFont="1" applyFill="1" applyBorder="1" applyAlignment="1" applyProtection="1">
      <alignment horizontal="right" vertical="top" wrapText="1"/>
      <protection/>
    </xf>
    <xf numFmtId="3" fontId="5" fillId="0" borderId="0" xfId="55" applyNumberFormat="1" applyFont="1" applyFill="1" applyBorder="1" applyAlignment="1" applyProtection="1">
      <alignment horizontal="right" vertical="top" wrapText="1"/>
      <protection/>
    </xf>
    <xf numFmtId="4" fontId="19" fillId="0" borderId="0" xfId="0" applyNumberFormat="1" applyFont="1" applyFill="1" applyBorder="1" applyAlignment="1" applyProtection="1">
      <alignment horizontal="right" vertical="top"/>
      <protection/>
    </xf>
    <xf numFmtId="3" fontId="5" fillId="0" borderId="0" xfId="0" applyNumberFormat="1" applyFont="1" applyFill="1" applyAlignment="1" applyProtection="1">
      <alignment/>
      <protection/>
    </xf>
    <xf numFmtId="49" fontId="5" fillId="0" borderId="0" xfId="0" applyNumberFormat="1" applyFont="1" applyFill="1" applyAlignment="1" applyProtection="1" quotePrefix="1">
      <alignment horizontal="left" vertical="top" wrapText="1"/>
      <protection/>
    </xf>
    <xf numFmtId="168" fontId="5" fillId="0" borderId="0" xfId="0" applyNumberFormat="1" applyFont="1" applyFill="1" applyAlignment="1" applyProtection="1">
      <alignment horizontal="right" vertical="top" shrinkToFit="1"/>
      <protection/>
    </xf>
    <xf numFmtId="0" fontId="30" fillId="0" borderId="0" xfId="0" applyFont="1" applyFill="1" applyAlignment="1" applyProtection="1">
      <alignment/>
      <protection/>
    </xf>
    <xf numFmtId="0" fontId="32" fillId="0" borderId="0" xfId="0" applyNumberFormat="1" applyFont="1" applyFill="1" applyBorder="1" applyAlignment="1" applyProtection="1">
      <alignment horizontal="fill" vertical="center" wrapText="1"/>
      <protection/>
    </xf>
    <xf numFmtId="49" fontId="29" fillId="0" borderId="0" xfId="0" applyNumberFormat="1" applyFont="1" applyFill="1" applyBorder="1" applyAlignment="1" applyProtection="1">
      <alignment horizontal="fill" vertical="top" wrapText="1"/>
      <protection/>
    </xf>
    <xf numFmtId="0" fontId="29" fillId="0" borderId="0" xfId="0" applyNumberFormat="1" applyFont="1" applyFill="1" applyBorder="1" applyAlignment="1" applyProtection="1">
      <alignment horizontal="right" vertical="center" wrapText="1"/>
      <protection/>
    </xf>
    <xf numFmtId="0" fontId="29" fillId="0" borderId="0" xfId="0" applyNumberFormat="1" applyFont="1" applyFill="1" applyBorder="1" applyAlignment="1" applyProtection="1">
      <alignment horizontal="fill" vertical="center" wrapText="1"/>
      <protection/>
    </xf>
    <xf numFmtId="4" fontId="5" fillId="0" borderId="0" xfId="0" applyNumberFormat="1" applyFont="1" applyFill="1" applyBorder="1" applyAlignment="1" applyProtection="1">
      <alignment vertical="center"/>
      <protection/>
    </xf>
    <xf numFmtId="4" fontId="29" fillId="0" borderId="0" xfId="0" applyNumberFormat="1" applyFont="1" applyFill="1" applyBorder="1" applyAlignment="1" applyProtection="1">
      <alignment horizontal="right" vertical="center"/>
      <protection/>
    </xf>
    <xf numFmtId="49" fontId="8" fillId="0" borderId="0" xfId="0" applyNumberFormat="1" applyFont="1" applyFill="1" applyAlignment="1" applyProtection="1">
      <alignment horizontal="right" vertical="center"/>
      <protection/>
    </xf>
    <xf numFmtId="4" fontId="8" fillId="0" borderId="0" xfId="0" applyNumberFormat="1" applyFont="1" applyFill="1" applyBorder="1" applyAlignment="1" applyProtection="1">
      <alignment horizontal="right" vertical="center"/>
      <protection/>
    </xf>
    <xf numFmtId="49" fontId="4" fillId="0" borderId="0" xfId="0" applyNumberFormat="1" applyFont="1" applyFill="1" applyAlignment="1" applyProtection="1">
      <alignment horizontal="right" vertical="center"/>
      <protection/>
    </xf>
    <xf numFmtId="49" fontId="7" fillId="0" borderId="0" xfId="0" applyNumberFormat="1" applyFont="1" applyFill="1" applyAlignment="1" applyProtection="1" quotePrefix="1">
      <alignment horizontal="left" vertical="top"/>
      <protection/>
    </xf>
    <xf numFmtId="49" fontId="19" fillId="0" borderId="0" xfId="0" applyNumberFormat="1" applyFont="1" applyFill="1" applyBorder="1" applyAlignment="1" applyProtection="1">
      <alignment horizontal="left" vertical="top" wrapText="1"/>
      <protection/>
    </xf>
    <xf numFmtId="167" fontId="5" fillId="0" borderId="0" xfId="0" applyNumberFormat="1" applyFont="1" applyFill="1" applyAlignment="1" applyProtection="1">
      <alignment horizontal="right" vertical="top" shrinkToFit="1"/>
      <protection/>
    </xf>
    <xf numFmtId="4" fontId="5" fillId="0" borderId="0" xfId="0" applyNumberFormat="1" applyFont="1" applyFill="1" applyAlignment="1" applyProtection="1">
      <alignment horizontal="right" vertical="top" shrinkToFit="1"/>
      <protection/>
    </xf>
    <xf numFmtId="4" fontId="5" fillId="0" borderId="0" xfId="0" applyNumberFormat="1" applyFont="1" applyFill="1" applyBorder="1" applyAlignment="1" applyProtection="1">
      <alignment horizontal="right" vertical="top" shrinkToFit="1"/>
      <protection/>
    </xf>
    <xf numFmtId="0" fontId="5" fillId="0" borderId="0" xfId="0" applyFont="1" applyAlignment="1" applyProtection="1">
      <alignment/>
      <protection/>
    </xf>
    <xf numFmtId="0" fontId="19" fillId="0" borderId="0" xfId="0" applyNumberFormat="1" applyFont="1" applyFill="1" applyBorder="1" applyAlignment="1" applyProtection="1" quotePrefix="1">
      <alignment horizontal="left" vertical="top" wrapText="1"/>
      <protection/>
    </xf>
    <xf numFmtId="49" fontId="7" fillId="0" borderId="0" xfId="0" applyNumberFormat="1" applyFont="1" applyFill="1" applyAlignment="1" applyProtection="1">
      <alignment horizontal="right" vertical="top"/>
      <protection/>
    </xf>
    <xf numFmtId="0" fontId="16" fillId="0" borderId="0" xfId="47" applyNumberFormat="1" applyFont="1" applyFill="1" applyAlignment="1" applyProtection="1" quotePrefix="1">
      <alignment horizontal="center" vertical="center"/>
      <protection/>
    </xf>
    <xf numFmtId="1" fontId="5" fillId="0" borderId="11" xfId="47" applyNumberFormat="1" applyFont="1" applyFill="1" applyBorder="1" applyAlignment="1" applyProtection="1" quotePrefix="1">
      <alignment horizontal="left" vertical="center"/>
      <protection/>
    </xf>
    <xf numFmtId="1" fontId="5" fillId="0" borderId="13" xfId="47" applyNumberFormat="1" applyFont="1" applyFill="1" applyBorder="1" applyAlignment="1" applyProtection="1">
      <alignment vertical="center"/>
      <protection/>
    </xf>
    <xf numFmtId="1" fontId="5" fillId="0" borderId="0" xfId="47" applyNumberFormat="1" applyFont="1" applyFill="1" applyBorder="1" applyAlignment="1" applyProtection="1">
      <alignment horizontal="right" vertical="center"/>
      <protection/>
    </xf>
    <xf numFmtId="168" fontId="5" fillId="0" borderId="13" xfId="47" applyNumberFormat="1" applyFont="1" applyFill="1" applyBorder="1" applyAlignment="1" applyProtection="1">
      <alignment horizontal="right" vertical="center" shrinkToFit="1"/>
      <protection/>
    </xf>
    <xf numFmtId="168" fontId="8" fillId="0" borderId="24" xfId="47" applyNumberFormat="1" applyFont="1" applyFill="1" applyBorder="1" applyAlignment="1" applyProtection="1">
      <alignment vertical="center" shrinkToFit="1"/>
      <protection/>
    </xf>
    <xf numFmtId="1" fontId="5" fillId="0" borderId="25" xfId="47" applyNumberFormat="1" applyFont="1" applyFill="1" applyBorder="1" applyAlignment="1" applyProtection="1">
      <alignment vertical="center"/>
      <protection/>
    </xf>
    <xf numFmtId="1" fontId="5" fillId="0" borderId="26" xfId="47" applyNumberFormat="1" applyFont="1" applyFill="1" applyBorder="1" applyAlignment="1" applyProtection="1">
      <alignment horizontal="right" vertical="center"/>
      <protection/>
    </xf>
    <xf numFmtId="167" fontId="5" fillId="0" borderId="26" xfId="47" applyNumberFormat="1" applyFont="1" applyFill="1" applyBorder="1" applyAlignment="1" applyProtection="1">
      <alignment horizontal="right" vertical="center" shrinkToFit="1"/>
      <protection/>
    </xf>
    <xf numFmtId="168" fontId="5" fillId="0" borderId="25" xfId="47" applyNumberFormat="1" applyFont="1" applyFill="1" applyBorder="1" applyAlignment="1" applyProtection="1">
      <alignment horizontal="right" vertical="center" shrinkToFit="1"/>
      <protection/>
    </xf>
    <xf numFmtId="168" fontId="8" fillId="0" borderId="27" xfId="47" applyNumberFormat="1" applyFont="1" applyFill="1" applyBorder="1" applyAlignment="1" applyProtection="1">
      <alignment vertical="center" shrinkToFit="1"/>
      <protection/>
    </xf>
    <xf numFmtId="3" fontId="8" fillId="0" borderId="0" xfId="55" applyNumberFormat="1" applyFont="1" applyFill="1" applyBorder="1" applyAlignment="1" applyProtection="1">
      <alignment horizontal="right" vertical="center" wrapText="1"/>
      <protection/>
    </xf>
    <xf numFmtId="171" fontId="5" fillId="0" borderId="28" xfId="59" applyNumberFormat="1" applyFont="1" applyFill="1" applyBorder="1" applyAlignment="1" applyProtection="1">
      <alignment horizontal="right" vertical="top" shrinkToFit="1"/>
      <protection/>
    </xf>
    <xf numFmtId="0" fontId="35" fillId="0" borderId="28" xfId="59" applyNumberFormat="1" applyFont="1" applyFill="1" applyBorder="1" applyAlignment="1" applyProtection="1">
      <alignment horizontal="center"/>
      <protection/>
    </xf>
    <xf numFmtId="171" fontId="5" fillId="0" borderId="0" xfId="0" applyNumberFormat="1" applyFont="1" applyFill="1" applyAlignment="1" applyProtection="1">
      <alignment horizontal="right" vertical="center" shrinkToFit="1"/>
      <protection/>
    </xf>
    <xf numFmtId="4" fontId="5" fillId="0" borderId="28" xfId="0" applyNumberFormat="1" applyFont="1" applyFill="1" applyBorder="1" applyAlignment="1" applyProtection="1">
      <alignment horizontal="right" vertical="top"/>
      <protection/>
    </xf>
    <xf numFmtId="4" fontId="5" fillId="0" borderId="28" xfId="0" applyNumberFormat="1" applyFont="1" applyFill="1" applyBorder="1" applyAlignment="1" applyProtection="1">
      <alignment vertical="top"/>
      <protection/>
    </xf>
    <xf numFmtId="1" fontId="7" fillId="0" borderId="28" xfId="0" applyNumberFormat="1" applyFont="1" applyFill="1" applyBorder="1" applyAlignment="1" applyProtection="1">
      <alignment horizontal="right" vertical="top" wrapText="1"/>
      <protection/>
    </xf>
    <xf numFmtId="0" fontId="19" fillId="0" borderId="28" xfId="0" applyNumberFormat="1" applyFont="1" applyFill="1" applyBorder="1" applyAlignment="1" applyProtection="1">
      <alignment vertical="top" wrapText="1"/>
      <protection/>
    </xf>
    <xf numFmtId="0" fontId="29" fillId="0" borderId="28" xfId="0" applyNumberFormat="1" applyFont="1" applyFill="1" applyBorder="1" applyAlignment="1" applyProtection="1" quotePrefix="1">
      <alignment horizontal="left" vertical="top" wrapText="1"/>
      <protection/>
    </xf>
    <xf numFmtId="3" fontId="5" fillId="0" borderId="28" xfId="55" applyNumberFormat="1" applyFont="1" applyFill="1" applyBorder="1" applyAlignment="1" applyProtection="1">
      <alignment horizontal="right" vertical="top" wrapText="1"/>
      <protection/>
    </xf>
    <xf numFmtId="1" fontId="5" fillId="0" borderId="28" xfId="0" applyNumberFormat="1" applyFont="1" applyFill="1" applyBorder="1" applyAlignment="1" applyProtection="1">
      <alignment horizontal="right" vertical="top" wrapText="1"/>
      <protection/>
    </xf>
    <xf numFmtId="49" fontId="19" fillId="0" borderId="28" xfId="0" applyNumberFormat="1" applyFont="1" applyFill="1" applyBorder="1" applyAlignment="1" applyProtection="1" quotePrefix="1">
      <alignment horizontal="left" vertical="top" wrapText="1"/>
      <protection/>
    </xf>
    <xf numFmtId="171" fontId="5" fillId="0" borderId="28" xfId="59" applyNumberFormat="1" applyFont="1" applyFill="1" applyBorder="1" applyAlignment="1" applyProtection="1">
      <alignment horizontal="right" shrinkToFit="1"/>
      <protection/>
    </xf>
    <xf numFmtId="0" fontId="34" fillId="0" borderId="28" xfId="0" applyNumberFormat="1" applyFont="1" applyFill="1" applyBorder="1" applyAlignment="1" applyProtection="1">
      <alignment horizontal="center" wrapText="1"/>
      <protection/>
    </xf>
    <xf numFmtId="173" fontId="35" fillId="0" borderId="28" xfId="59" applyNumberFormat="1" applyFont="1" applyFill="1" applyBorder="1" applyAlignment="1" applyProtection="1">
      <alignment horizontal="center" shrinkToFit="1"/>
      <protection/>
    </xf>
    <xf numFmtId="4" fontId="35" fillId="0" borderId="28" xfId="0" applyNumberFormat="1" applyFont="1" applyFill="1" applyBorder="1" applyAlignment="1" applyProtection="1">
      <alignment horizontal="center"/>
      <protection/>
    </xf>
    <xf numFmtId="171" fontId="4" fillId="0" borderId="28" xfId="0" applyNumberFormat="1" applyFont="1" applyFill="1" applyBorder="1" applyAlignment="1" applyProtection="1">
      <alignment horizontal="right" vertical="center" shrinkToFit="1"/>
      <protection/>
    </xf>
    <xf numFmtId="0" fontId="4" fillId="0" borderId="28" xfId="0" applyNumberFormat="1" applyFont="1" applyFill="1" applyBorder="1" applyAlignment="1" applyProtection="1">
      <alignment vertical="center" wrapText="1"/>
      <protection/>
    </xf>
    <xf numFmtId="0" fontId="4" fillId="0" borderId="28" xfId="0" applyNumberFormat="1" applyFont="1" applyFill="1" applyBorder="1" applyAlignment="1" applyProtection="1">
      <alignment horizontal="center" vertical="center"/>
      <protection/>
    </xf>
    <xf numFmtId="167" fontId="4" fillId="0" borderId="28" xfId="0" applyNumberFormat="1" applyFont="1" applyFill="1" applyBorder="1" applyAlignment="1" applyProtection="1">
      <alignment horizontal="center" vertical="center" shrinkToFit="1"/>
      <protection/>
    </xf>
    <xf numFmtId="167" fontId="4" fillId="0" borderId="28" xfId="0" applyNumberFormat="1" applyFont="1" applyFill="1" applyBorder="1" applyAlignment="1" applyProtection="1">
      <alignment horizontal="center" vertical="center" wrapText="1" shrinkToFit="1"/>
      <protection/>
    </xf>
    <xf numFmtId="4" fontId="4" fillId="0" borderId="28" xfId="0" applyNumberFormat="1" applyFont="1" applyFill="1" applyBorder="1" applyAlignment="1" applyProtection="1">
      <alignment horizontal="center" vertical="center" wrapText="1" shrinkToFit="1"/>
      <protection/>
    </xf>
    <xf numFmtId="0" fontId="29" fillId="0" borderId="29" xfId="0" applyNumberFormat="1" applyFont="1" applyFill="1" applyBorder="1" applyAlignment="1" applyProtection="1">
      <alignment vertical="center" wrapText="1"/>
      <protection/>
    </xf>
    <xf numFmtId="0" fontId="13" fillId="0" borderId="28" xfId="0" applyNumberFormat="1" applyFont="1" applyFill="1" applyBorder="1" applyAlignment="1" applyProtection="1">
      <alignment vertical="top" wrapText="1"/>
      <protection/>
    </xf>
    <xf numFmtId="0" fontId="5" fillId="0" borderId="28" xfId="59" applyNumberFormat="1" applyFont="1" applyFill="1" applyBorder="1" applyAlignment="1" applyProtection="1">
      <alignment horizontal="right"/>
      <protection/>
    </xf>
    <xf numFmtId="167" fontId="5" fillId="0" borderId="28" xfId="59" applyNumberFormat="1" applyFont="1" applyFill="1" applyBorder="1" applyAlignment="1" applyProtection="1">
      <alignment horizontal="right" vertical="top" shrinkToFit="1"/>
      <protection/>
    </xf>
    <xf numFmtId="168" fontId="5" fillId="0" borderId="28" xfId="59" applyNumberFormat="1" applyFont="1" applyFill="1" applyBorder="1" applyAlignment="1" applyProtection="1">
      <alignment horizontal="right" vertical="top" shrinkToFit="1"/>
      <protection/>
    </xf>
    <xf numFmtId="1" fontId="4" fillId="0" borderId="28" xfId="0" applyNumberFormat="1" applyFont="1" applyFill="1" applyBorder="1" applyAlignment="1" applyProtection="1" quotePrefix="1">
      <alignment horizontal="right" vertical="top" wrapText="1"/>
      <protection/>
    </xf>
    <xf numFmtId="49" fontId="7" fillId="0" borderId="28" xfId="0" applyNumberFormat="1" applyFont="1" applyFill="1" applyBorder="1" applyAlignment="1" applyProtection="1" quotePrefix="1">
      <alignment horizontal="left" vertical="top"/>
      <protection/>
    </xf>
    <xf numFmtId="49" fontId="19" fillId="0" borderId="28" xfId="0" applyNumberFormat="1" applyFont="1" applyFill="1" applyBorder="1" applyAlignment="1" applyProtection="1">
      <alignment vertical="top" wrapText="1"/>
      <protection/>
    </xf>
    <xf numFmtId="4" fontId="5" fillId="0" borderId="28" xfId="72" applyNumberFormat="1" applyFont="1" applyFill="1" applyBorder="1" applyAlignment="1" applyProtection="1">
      <alignment horizontal="right" vertical="top"/>
      <protection locked="0"/>
    </xf>
    <xf numFmtId="0" fontId="19" fillId="0" borderId="28" xfId="0" applyFont="1" applyFill="1" applyBorder="1" applyAlignment="1" applyProtection="1">
      <alignment horizontal="left" vertical="top" wrapText="1"/>
      <protection/>
    </xf>
    <xf numFmtId="166" fontId="5" fillId="0" borderId="28" xfId="55" applyNumberFormat="1" applyFont="1" applyFill="1" applyBorder="1" applyAlignment="1" applyProtection="1">
      <alignment horizontal="right" wrapText="1"/>
      <protection locked="0"/>
    </xf>
    <xf numFmtId="4" fontId="5" fillId="0" borderId="28" xfId="0" applyNumberFormat="1" applyFont="1" applyFill="1" applyBorder="1" applyAlignment="1" applyProtection="1">
      <alignment/>
      <protection/>
    </xf>
    <xf numFmtId="0" fontId="19" fillId="0" borderId="28" xfId="0" applyFont="1" applyFill="1" applyBorder="1" applyAlignment="1" applyProtection="1" quotePrefix="1">
      <alignment horizontal="left" vertical="top" wrapText="1"/>
      <protection/>
    </xf>
    <xf numFmtId="0" fontId="19" fillId="0" borderId="28" xfId="0" applyNumberFormat="1" applyFont="1" applyFill="1" applyBorder="1" applyAlignment="1" applyProtection="1" quotePrefix="1">
      <alignment horizontal="left" vertical="top" wrapText="1"/>
      <protection/>
    </xf>
    <xf numFmtId="4" fontId="5" fillId="0" borderId="28" xfId="70" applyNumberFormat="1" applyFont="1" applyFill="1" applyBorder="1" applyAlignment="1" applyProtection="1">
      <alignment horizontal="right"/>
      <protection locked="0"/>
    </xf>
    <xf numFmtId="4" fontId="5" fillId="0" borderId="28" xfId="0" applyNumberFormat="1" applyFont="1" applyFill="1" applyBorder="1" applyAlignment="1" applyProtection="1">
      <alignment horizontal="right"/>
      <protection locked="0"/>
    </xf>
    <xf numFmtId="49" fontId="19" fillId="0" borderId="28" xfId="0" applyNumberFormat="1" applyFont="1" applyFill="1" applyBorder="1" applyAlignment="1" applyProtection="1">
      <alignment horizontal="left" vertical="top" wrapText="1"/>
      <protection/>
    </xf>
    <xf numFmtId="9" fontId="5" fillId="0" borderId="28" xfId="0" applyNumberFormat="1" applyFont="1" applyFill="1" applyBorder="1" applyAlignment="1" applyProtection="1" quotePrefix="1">
      <alignment horizontal="right" wrapText="1"/>
      <protection locked="0"/>
    </xf>
    <xf numFmtId="4" fontId="5" fillId="0" borderId="28" xfId="0" applyNumberFormat="1" applyFont="1" applyFill="1" applyBorder="1" applyAlignment="1" applyProtection="1">
      <alignment horizontal="right"/>
      <protection/>
    </xf>
    <xf numFmtId="4" fontId="5" fillId="0" borderId="28" xfId="72" applyNumberFormat="1" applyFont="1" applyFill="1" applyBorder="1" applyAlignment="1" applyProtection="1">
      <alignment horizontal="right"/>
      <protection locked="0"/>
    </xf>
    <xf numFmtId="1" fontId="4" fillId="0" borderId="29" xfId="0" applyNumberFormat="1" applyFont="1" applyFill="1" applyBorder="1" applyAlignment="1" applyProtection="1">
      <alignment horizontal="right" vertical="center" wrapText="1"/>
      <protection/>
    </xf>
    <xf numFmtId="4" fontId="8" fillId="0" borderId="29" xfId="0" applyNumberFormat="1" applyFont="1" applyFill="1" applyBorder="1" applyAlignment="1" applyProtection="1">
      <alignment horizontal="right"/>
      <protection locked="0"/>
    </xf>
    <xf numFmtId="4" fontId="5" fillId="0" borderId="29" xfId="0" applyNumberFormat="1" applyFont="1" applyFill="1" applyBorder="1" applyAlignment="1" applyProtection="1">
      <alignment/>
      <protection/>
    </xf>
    <xf numFmtId="167" fontId="4" fillId="0" borderId="0" xfId="0" applyNumberFormat="1" applyFont="1" applyFill="1" applyBorder="1" applyAlignment="1" applyProtection="1">
      <alignment horizontal="right" vertical="top" shrinkToFit="1"/>
      <protection/>
    </xf>
    <xf numFmtId="0" fontId="4" fillId="0" borderId="0" xfId="0" applyNumberFormat="1" applyFont="1" applyFill="1" applyBorder="1" applyAlignment="1" applyProtection="1">
      <alignment horizontal="center"/>
      <protection/>
    </xf>
    <xf numFmtId="0" fontId="18" fillId="0" borderId="0" xfId="42" applyNumberFormat="1" applyFont="1" applyFill="1" applyBorder="1" applyAlignment="1" applyProtection="1">
      <alignment/>
      <protection/>
    </xf>
    <xf numFmtId="3" fontId="19" fillId="0" borderId="0" xfId="55" applyNumberFormat="1" applyFont="1" applyFill="1" applyBorder="1" applyAlignment="1" applyProtection="1">
      <alignment horizontal="right" vertical="center" wrapText="1"/>
      <protection/>
    </xf>
    <xf numFmtId="0" fontId="5" fillId="0" borderId="0" xfId="42" applyNumberFormat="1" applyFont="1" applyFill="1" applyBorder="1" applyAlignment="1" applyProtection="1">
      <alignment/>
      <protection/>
    </xf>
    <xf numFmtId="1" fontId="5" fillId="0" borderId="0" xfId="0" applyNumberFormat="1" applyFont="1" applyFill="1" applyBorder="1" applyAlignment="1" applyProtection="1" quotePrefix="1">
      <alignment horizontal="right" vertical="top" wrapText="1"/>
      <protection/>
    </xf>
    <xf numFmtId="1" fontId="5" fillId="0" borderId="0" xfId="0" applyNumberFormat="1" applyFont="1" applyFill="1" applyBorder="1" applyAlignment="1" applyProtection="1">
      <alignment horizontal="right" vertical="top"/>
      <protection/>
    </xf>
    <xf numFmtId="1" fontId="7" fillId="0" borderId="0" xfId="0" applyNumberFormat="1" applyFont="1" applyFill="1" applyBorder="1" applyAlignment="1" applyProtection="1">
      <alignment horizontal="right" vertical="top"/>
      <protection/>
    </xf>
    <xf numFmtId="49" fontId="5" fillId="0" borderId="0" xfId="0" applyNumberFormat="1" applyFont="1" applyFill="1" applyBorder="1" applyAlignment="1" applyProtection="1">
      <alignment horizontal="right" vertical="top"/>
      <protection/>
    </xf>
    <xf numFmtId="49" fontId="7" fillId="0" borderId="0" xfId="0" applyNumberFormat="1" applyFont="1" applyFill="1" applyBorder="1" applyAlignment="1" applyProtection="1">
      <alignment horizontal="right" vertical="top"/>
      <protection/>
    </xf>
    <xf numFmtId="49" fontId="8" fillId="0" borderId="0" xfId="0" applyNumberFormat="1" applyFont="1" applyFill="1" applyBorder="1" applyAlignment="1" applyProtection="1">
      <alignment horizontal="right" vertical="top"/>
      <protection/>
    </xf>
    <xf numFmtId="1" fontId="19" fillId="0" borderId="0" xfId="0" applyNumberFormat="1" applyFont="1" applyFill="1" applyBorder="1" applyAlignment="1" applyProtection="1">
      <alignment horizontal="right" vertical="top" wrapText="1"/>
      <protection/>
    </xf>
    <xf numFmtId="3" fontId="5" fillId="0" borderId="0" xfId="55" applyNumberFormat="1" applyFont="1" applyFill="1" applyBorder="1" applyAlignment="1" applyProtection="1">
      <alignment horizontal="center" vertical="top" wrapText="1"/>
      <protection/>
    </xf>
    <xf numFmtId="3" fontId="5" fillId="0" borderId="0" xfId="55" applyNumberFormat="1" applyFont="1" applyFill="1" applyBorder="1" applyAlignment="1" applyProtection="1">
      <alignment horizontal="right" vertical="center" wrapText="1"/>
      <protection/>
    </xf>
    <xf numFmtId="0" fontId="0" fillId="0" borderId="0" xfId="0" applyFont="1" applyFill="1" applyBorder="1" applyAlignment="1" applyProtection="1">
      <alignment/>
      <protection/>
    </xf>
    <xf numFmtId="0" fontId="37" fillId="0" borderId="0" xfId="0" applyFont="1" applyFill="1" applyAlignment="1" applyProtection="1">
      <alignment/>
      <protection/>
    </xf>
    <xf numFmtId="0" fontId="38" fillId="0" borderId="0" xfId="0" applyFont="1" applyFill="1" applyAlignment="1" applyProtection="1">
      <alignment/>
      <protection/>
    </xf>
    <xf numFmtId="167" fontId="5" fillId="0" borderId="0" xfId="0" applyNumberFormat="1" applyFont="1" applyFill="1" applyBorder="1" applyAlignment="1" applyProtection="1">
      <alignment horizontal="right" vertical="top" shrinkToFit="1"/>
      <protection/>
    </xf>
    <xf numFmtId="0" fontId="38" fillId="0" borderId="0" xfId="0" applyFont="1" applyFill="1" applyBorder="1" applyAlignment="1" applyProtection="1">
      <alignment/>
      <protection/>
    </xf>
    <xf numFmtId="0" fontId="39" fillId="0" borderId="0" xfId="0" applyFont="1" applyFill="1" applyBorder="1" applyAlignment="1" applyProtection="1">
      <alignment/>
      <protection/>
    </xf>
    <xf numFmtId="0" fontId="31" fillId="0" borderId="0" xfId="0" applyFont="1" applyFill="1" applyAlignment="1" applyProtection="1">
      <alignment/>
      <protection/>
    </xf>
    <xf numFmtId="0" fontId="38" fillId="0" borderId="0" xfId="0" applyFont="1" applyFill="1" applyBorder="1" applyAlignment="1" applyProtection="1">
      <alignment vertical="center"/>
      <protection/>
    </xf>
    <xf numFmtId="174" fontId="17" fillId="0" borderId="0" xfId="44" applyNumberFormat="1" applyFont="1" applyFill="1" applyBorder="1" applyAlignment="1" applyProtection="1">
      <alignment horizontal="right" vertical="top"/>
      <protection/>
    </xf>
    <xf numFmtId="49" fontId="41" fillId="0" borderId="0" xfId="46" applyFont="1" applyFill="1" applyBorder="1" applyProtection="1">
      <alignment horizontal="right" vertical="top"/>
      <protection/>
    </xf>
    <xf numFmtId="49" fontId="41" fillId="0" borderId="0" xfId="46" applyFont="1" applyFill="1" applyProtection="1">
      <alignment horizontal="right" vertical="top"/>
      <protection/>
    </xf>
    <xf numFmtId="0" fontId="37" fillId="0" borderId="0" xfId="0" applyFont="1" applyFill="1" applyBorder="1" applyAlignment="1" applyProtection="1">
      <alignment/>
      <protection/>
    </xf>
    <xf numFmtId="1" fontId="19" fillId="0" borderId="0" xfId="0" applyNumberFormat="1" applyFont="1" applyFill="1" applyBorder="1" applyAlignment="1" applyProtection="1">
      <alignment horizontal="center" vertical="top"/>
      <protection/>
    </xf>
    <xf numFmtId="1" fontId="19" fillId="0" borderId="0" xfId="0" applyNumberFormat="1" applyFont="1" applyFill="1" applyBorder="1" applyAlignment="1" applyProtection="1">
      <alignment horizontal="center" vertical="top" wrapText="1"/>
      <protection/>
    </xf>
    <xf numFmtId="3" fontId="19" fillId="0" borderId="0" xfId="55" applyNumberFormat="1" applyFont="1" applyFill="1" applyBorder="1" applyAlignment="1" applyProtection="1">
      <alignment horizontal="center" vertical="top" wrapText="1"/>
      <protection/>
    </xf>
    <xf numFmtId="49" fontId="19" fillId="0" borderId="0" xfId="0" applyNumberFormat="1" applyFont="1" applyFill="1" applyAlignment="1" applyProtection="1">
      <alignment horizontal="right" vertical="top"/>
      <protection/>
    </xf>
    <xf numFmtId="49" fontId="28" fillId="0" borderId="0" xfId="0" applyNumberFormat="1" applyFont="1" applyFill="1" applyAlignment="1" applyProtection="1">
      <alignment horizontal="right" vertical="top"/>
      <protection/>
    </xf>
    <xf numFmtId="1" fontId="12" fillId="0" borderId="0" xfId="0" applyNumberFormat="1" applyFont="1" applyFill="1" applyBorder="1" applyAlignment="1" applyProtection="1">
      <alignment horizontal="center" vertical="top"/>
      <protection/>
    </xf>
    <xf numFmtId="49" fontId="38" fillId="0" borderId="0" xfId="0" applyNumberFormat="1" applyFont="1" applyFill="1" applyAlignment="1" applyProtection="1">
      <alignment horizontal="right" vertical="top"/>
      <protection/>
    </xf>
    <xf numFmtId="4" fontId="42" fillId="0" borderId="0" xfId="0" applyNumberFormat="1" applyFont="1" applyFill="1" applyBorder="1" applyAlignment="1" applyProtection="1">
      <alignment horizontal="right" vertical="top"/>
      <protection/>
    </xf>
    <xf numFmtId="3" fontId="37" fillId="0" borderId="0" xfId="0" applyNumberFormat="1" applyFont="1" applyFill="1" applyBorder="1" applyAlignment="1" applyProtection="1">
      <alignment horizontal="right" vertical="top"/>
      <protection/>
    </xf>
    <xf numFmtId="49" fontId="37" fillId="0" borderId="0" xfId="0" applyNumberFormat="1" applyFont="1" applyFill="1" applyBorder="1" applyAlignment="1" applyProtection="1">
      <alignment horizontal="right" vertical="top"/>
      <protection/>
    </xf>
    <xf numFmtId="49" fontId="37" fillId="0" borderId="0" xfId="0" applyNumberFormat="1" applyFont="1" applyFill="1" applyAlignment="1" applyProtection="1">
      <alignment horizontal="right" vertical="top"/>
      <protection/>
    </xf>
    <xf numFmtId="1" fontId="5" fillId="0" borderId="0" xfId="0" applyNumberFormat="1" applyFont="1" applyFill="1" applyBorder="1" applyAlignment="1" applyProtection="1">
      <alignment horizontal="center" vertical="top"/>
      <protection/>
    </xf>
    <xf numFmtId="49" fontId="8" fillId="0" borderId="0" xfId="0" applyNumberFormat="1" applyFont="1" applyFill="1" applyBorder="1" applyAlignment="1" applyProtection="1">
      <alignment horizontal="right" vertical="center"/>
      <protection/>
    </xf>
    <xf numFmtId="49" fontId="4" fillId="0" borderId="0" xfId="0" applyNumberFormat="1" applyFont="1" applyFill="1" applyBorder="1" applyAlignment="1" applyProtection="1">
      <alignment horizontal="right" vertical="center"/>
      <protection/>
    </xf>
    <xf numFmtId="0" fontId="8" fillId="0" borderId="0" xfId="0" applyFont="1" applyFill="1" applyBorder="1" applyAlignment="1" applyProtection="1">
      <alignment/>
      <protection/>
    </xf>
    <xf numFmtId="1" fontId="7" fillId="0" borderId="0" xfId="0" applyNumberFormat="1" applyFont="1" applyFill="1" applyAlignment="1" applyProtection="1">
      <alignment horizontal="right" vertical="top"/>
      <protection/>
    </xf>
    <xf numFmtId="1" fontId="5" fillId="0" borderId="0" xfId="0" applyNumberFormat="1" applyFont="1" applyFill="1" applyBorder="1" applyAlignment="1" applyProtection="1">
      <alignment horizontal="left" vertical="top"/>
      <protection/>
    </xf>
    <xf numFmtId="0" fontId="19" fillId="0" borderId="0" xfId="0" applyFont="1" applyFill="1" applyBorder="1" applyAlignment="1" applyProtection="1">
      <alignment/>
      <protection/>
    </xf>
    <xf numFmtId="4" fontId="5" fillId="0" borderId="0" xfId="72" applyNumberFormat="1" applyFont="1" applyFill="1" applyBorder="1" applyAlignment="1" applyProtection="1" quotePrefix="1">
      <alignment horizontal="right" vertical="top"/>
      <protection/>
    </xf>
    <xf numFmtId="1" fontId="5" fillId="0" borderId="0" xfId="0" applyNumberFormat="1" applyFont="1" applyFill="1" applyAlignment="1" applyProtection="1">
      <alignment horizontal="center" vertical="top"/>
      <protection/>
    </xf>
    <xf numFmtId="2" fontId="7" fillId="0" borderId="0" xfId="0" applyNumberFormat="1" applyFont="1" applyFill="1" applyAlignment="1" applyProtection="1">
      <alignment horizontal="right" vertical="top"/>
      <protection/>
    </xf>
    <xf numFmtId="49" fontId="8" fillId="0" borderId="0" xfId="0" applyNumberFormat="1" applyFont="1" applyFill="1" applyAlignment="1" applyProtection="1">
      <alignment horizontal="right" vertical="top"/>
      <protection/>
    </xf>
    <xf numFmtId="0" fontId="19" fillId="0" borderId="0" xfId="0" applyNumberFormat="1" applyFont="1" applyFill="1" applyBorder="1" applyAlignment="1" applyProtection="1">
      <alignment horizontal="center" vertical="top" wrapText="1"/>
      <protection/>
    </xf>
    <xf numFmtId="1" fontId="5" fillId="0" borderId="0" xfId="0" applyNumberFormat="1" applyFont="1" applyFill="1" applyAlignment="1" applyProtection="1">
      <alignment horizontal="right" vertical="top"/>
      <protection/>
    </xf>
    <xf numFmtId="0" fontId="7" fillId="0" borderId="0" xfId="0" applyNumberFormat="1" applyFont="1" applyFill="1" applyAlignment="1" applyProtection="1">
      <alignment horizontal="right" vertical="top"/>
      <protection/>
    </xf>
    <xf numFmtId="0" fontId="0" fillId="0" borderId="0" xfId="0" applyFont="1" applyFill="1" applyAlignment="1" applyProtection="1">
      <alignment/>
      <protection/>
    </xf>
    <xf numFmtId="1" fontId="18" fillId="0" borderId="0" xfId="0" applyNumberFormat="1" applyFont="1" applyFill="1" applyBorder="1" applyAlignment="1" applyProtection="1">
      <alignment horizontal="right" vertical="top"/>
      <protection/>
    </xf>
    <xf numFmtId="0" fontId="30" fillId="0" borderId="0" xfId="0" applyFont="1" applyFill="1" applyBorder="1" applyAlignment="1" applyProtection="1">
      <alignment vertical="top" wrapText="1"/>
      <protection/>
    </xf>
    <xf numFmtId="4" fontId="38" fillId="0" borderId="0" xfId="0" applyNumberFormat="1" applyFont="1" applyFill="1" applyAlignment="1" applyProtection="1">
      <alignment horizontal="right" vertical="top"/>
      <protection/>
    </xf>
    <xf numFmtId="49" fontId="0" fillId="0" borderId="0" xfId="0" applyNumberFormat="1" applyFont="1" applyFill="1" applyAlignment="1" applyProtection="1">
      <alignment horizontal="right" vertical="top"/>
      <protection/>
    </xf>
    <xf numFmtId="3" fontId="38" fillId="0" borderId="0" xfId="0" applyNumberFormat="1" applyFont="1" applyFill="1" applyAlignment="1" applyProtection="1">
      <alignment horizontal="right" vertical="top"/>
      <protection/>
    </xf>
    <xf numFmtId="4" fontId="37" fillId="0" borderId="0" xfId="0" applyNumberFormat="1" applyFont="1" applyFill="1" applyAlignment="1" applyProtection="1">
      <alignment horizontal="right" vertical="top"/>
      <protection/>
    </xf>
    <xf numFmtId="3" fontId="37" fillId="0" borderId="0" xfId="0" applyNumberFormat="1" applyFont="1" applyFill="1" applyAlignment="1" applyProtection="1">
      <alignment horizontal="right" vertical="top"/>
      <protection/>
    </xf>
    <xf numFmtId="4" fontId="37" fillId="0" borderId="0" xfId="0" applyNumberFormat="1" applyFont="1" applyFill="1" applyBorder="1" applyAlignment="1" applyProtection="1">
      <alignment horizontal="right" vertical="top"/>
      <protection/>
    </xf>
    <xf numFmtId="0" fontId="30" fillId="0" borderId="0" xfId="0" applyFont="1" applyFill="1" applyBorder="1" applyAlignment="1" applyProtection="1">
      <alignment/>
      <protection/>
    </xf>
    <xf numFmtId="0" fontId="30" fillId="0" borderId="0" xfId="0" applyFont="1" applyFill="1" applyAlignment="1" applyProtection="1">
      <alignment/>
      <protection/>
    </xf>
    <xf numFmtId="0" fontId="22" fillId="0" borderId="0" xfId="0" applyFont="1" applyFill="1" applyAlignment="1" applyProtection="1">
      <alignment/>
      <protection/>
    </xf>
    <xf numFmtId="4" fontId="19" fillId="0" borderId="0" xfId="0" applyNumberFormat="1" applyFont="1" applyFill="1" applyBorder="1" applyAlignment="1" applyProtection="1">
      <alignment vertical="top"/>
      <protection/>
    </xf>
    <xf numFmtId="0" fontId="18" fillId="0" borderId="0" xfId="0" applyFont="1" applyFill="1" applyAlignment="1" applyProtection="1">
      <alignment/>
      <protection/>
    </xf>
    <xf numFmtId="4" fontId="8" fillId="0" borderId="0" xfId="0" applyNumberFormat="1" applyFont="1" applyFill="1" applyBorder="1" applyAlignment="1" applyProtection="1">
      <alignment vertical="center"/>
      <protection/>
    </xf>
    <xf numFmtId="49" fontId="19" fillId="0" borderId="0" xfId="0" applyNumberFormat="1" applyFont="1" applyFill="1" applyBorder="1" applyAlignment="1" applyProtection="1" quotePrefix="1">
      <alignment horizontal="right" vertical="top" wrapText="1"/>
      <protection/>
    </xf>
    <xf numFmtId="4" fontId="37" fillId="0" borderId="0" xfId="0" applyNumberFormat="1" applyFont="1" applyFill="1" applyBorder="1" applyAlignment="1" applyProtection="1">
      <alignment horizontal="right" vertical="top"/>
      <protection/>
    </xf>
    <xf numFmtId="49" fontId="29" fillId="0" borderId="0" xfId="0" applyNumberFormat="1" applyFont="1" applyFill="1" applyBorder="1" applyAlignment="1" applyProtection="1">
      <alignment horizontal="right" vertical="center"/>
      <protection/>
    </xf>
    <xf numFmtId="4" fontId="37" fillId="0" borderId="0" xfId="0" applyNumberFormat="1" applyFont="1" applyFill="1" applyBorder="1" applyAlignment="1" applyProtection="1">
      <alignment horizontal="right" vertical="top" wrapText="1"/>
      <protection/>
    </xf>
    <xf numFmtId="1" fontId="12" fillId="0" borderId="0" xfId="0" applyNumberFormat="1" applyFont="1" applyFill="1" applyAlignment="1" applyProtection="1">
      <alignment horizontal="center" vertical="top"/>
      <protection/>
    </xf>
    <xf numFmtId="4" fontId="5" fillId="0" borderId="0" xfId="0" applyNumberFormat="1" applyFont="1" applyFill="1" applyAlignment="1" applyProtection="1">
      <alignment horizontal="right" vertical="top"/>
      <protection/>
    </xf>
    <xf numFmtId="0" fontId="38" fillId="0" borderId="0" xfId="0" applyNumberFormat="1" applyFont="1" applyFill="1" applyBorder="1" applyAlignment="1" applyProtection="1">
      <alignment horizontal="fill" vertical="center" wrapText="1"/>
      <protection/>
    </xf>
    <xf numFmtId="4" fontId="7" fillId="0" borderId="0" xfId="72" applyNumberFormat="1" applyFont="1" applyFill="1" applyBorder="1" applyAlignment="1" applyProtection="1">
      <alignment vertical="top"/>
      <protection/>
    </xf>
    <xf numFmtId="4" fontId="43" fillId="0" borderId="0" xfId="72" applyNumberFormat="1" applyFont="1" applyFill="1" applyBorder="1" applyAlignment="1" applyProtection="1">
      <alignment horizontal="right" vertical="top"/>
      <protection/>
    </xf>
    <xf numFmtId="49" fontId="43" fillId="0" borderId="0" xfId="0" applyNumberFormat="1" applyFont="1" applyFill="1" applyAlignment="1" applyProtection="1">
      <alignment horizontal="right" vertical="top"/>
      <protection/>
    </xf>
    <xf numFmtId="4" fontId="43" fillId="0" borderId="0" xfId="0" applyNumberFormat="1" applyFont="1" applyFill="1" applyAlignment="1" applyProtection="1">
      <alignment horizontal="right" vertical="top"/>
      <protection/>
    </xf>
    <xf numFmtId="49" fontId="5" fillId="0" borderId="0" xfId="72" applyNumberFormat="1" applyFont="1" applyFill="1" applyBorder="1" applyAlignment="1" applyProtection="1">
      <alignment horizontal="right" vertical="top"/>
      <protection/>
    </xf>
    <xf numFmtId="49" fontId="19" fillId="0" borderId="0" xfId="0" applyNumberFormat="1" applyFont="1" applyFill="1" applyBorder="1" applyAlignment="1" applyProtection="1">
      <alignment horizontal="right" vertical="top"/>
      <protection/>
    </xf>
    <xf numFmtId="0" fontId="5" fillId="0" borderId="0" xfId="0" applyNumberFormat="1" applyFont="1" applyFill="1" applyBorder="1" applyAlignment="1" applyProtection="1">
      <alignment horizontal="right" vertical="top"/>
      <protection/>
    </xf>
    <xf numFmtId="49" fontId="5" fillId="0" borderId="0" xfId="0" applyNumberFormat="1" applyFont="1" applyFill="1" applyBorder="1" applyAlignment="1" applyProtection="1">
      <alignment horizontal="right" vertical="center"/>
      <protection/>
    </xf>
    <xf numFmtId="4" fontId="5" fillId="0" borderId="0" xfId="0" applyNumberFormat="1" applyFont="1" applyFill="1" applyBorder="1" applyAlignment="1" applyProtection="1">
      <alignment horizontal="right" vertical="center"/>
      <protection/>
    </xf>
    <xf numFmtId="49" fontId="5" fillId="0" borderId="0" xfId="0" applyNumberFormat="1" applyFont="1" applyFill="1" applyAlignment="1" applyProtection="1">
      <alignment horizontal="right" vertical="center"/>
      <protection/>
    </xf>
    <xf numFmtId="49" fontId="29" fillId="0" borderId="0" xfId="0" applyNumberFormat="1" applyFont="1" applyFill="1" applyBorder="1" applyAlignment="1" applyProtection="1">
      <alignment horizontal="fill" vertical="center" wrapText="1"/>
      <protection/>
    </xf>
    <xf numFmtId="0" fontId="44" fillId="0" borderId="0" xfId="0" applyNumberFormat="1" applyFont="1" applyFill="1" applyBorder="1" applyAlignment="1" applyProtection="1">
      <alignment horizontal="right" vertical="top" wrapText="1"/>
      <protection/>
    </xf>
    <xf numFmtId="0" fontId="45" fillId="0" borderId="0" xfId="0" applyNumberFormat="1" applyFont="1" applyFill="1" applyBorder="1" applyAlignment="1" applyProtection="1" quotePrefix="1">
      <alignment horizontal="left" vertical="center" readingOrder="1"/>
      <protection/>
    </xf>
    <xf numFmtId="0" fontId="29" fillId="0" borderId="0" xfId="0" applyNumberFormat="1" applyFont="1" applyFill="1" applyBorder="1" applyAlignment="1" applyProtection="1">
      <alignment horizontal="right" vertical="top" wrapText="1"/>
      <protection/>
    </xf>
    <xf numFmtId="0" fontId="46" fillId="0" borderId="0" xfId="0" applyNumberFormat="1" applyFont="1" applyFill="1" applyBorder="1" applyAlignment="1" applyProtection="1">
      <alignment horizontal="right" vertical="top" wrapText="1"/>
      <protection/>
    </xf>
    <xf numFmtId="0" fontId="46" fillId="0" borderId="0" xfId="0" applyNumberFormat="1" applyFont="1" applyFill="1" applyBorder="1" applyAlignment="1" applyProtection="1">
      <alignment horizontal="right" vertical="top"/>
      <protection/>
    </xf>
    <xf numFmtId="0" fontId="45" fillId="0" borderId="0" xfId="0" applyNumberFormat="1" applyFont="1" applyFill="1" applyBorder="1" applyAlignment="1" applyProtection="1">
      <alignment horizontal="right" vertical="top"/>
      <protection/>
    </xf>
    <xf numFmtId="0" fontId="46" fillId="0" borderId="0" xfId="0" applyNumberFormat="1" applyFont="1" applyFill="1" applyAlignment="1" applyProtection="1">
      <alignment horizontal="right" vertical="top"/>
      <protection/>
    </xf>
    <xf numFmtId="0" fontId="5" fillId="0" borderId="0" xfId="0" applyFont="1" applyBorder="1" applyAlignment="1" applyProtection="1">
      <alignment/>
      <protection/>
    </xf>
    <xf numFmtId="49" fontId="7" fillId="0" borderId="0" xfId="0" applyNumberFormat="1" applyFont="1" applyFill="1" applyBorder="1" applyAlignment="1" applyProtection="1">
      <alignment horizontal="right" vertical="top" wrapText="1"/>
      <protection/>
    </xf>
    <xf numFmtId="0" fontId="38" fillId="0" borderId="0" xfId="0" applyFont="1" applyFill="1" applyAlignment="1" applyProtection="1">
      <alignment vertical="center"/>
      <protection/>
    </xf>
    <xf numFmtId="1" fontId="44" fillId="0" borderId="0" xfId="0" applyNumberFormat="1" applyFont="1" applyFill="1" applyBorder="1" applyAlignment="1" applyProtection="1">
      <alignment horizontal="right" vertical="top" wrapText="1"/>
      <protection/>
    </xf>
    <xf numFmtId="4" fontId="46" fillId="0" borderId="0" xfId="0" applyNumberFormat="1" applyFont="1" applyFill="1" applyBorder="1" applyAlignment="1" applyProtection="1">
      <alignment horizontal="right" vertical="top" wrapText="1"/>
      <protection/>
    </xf>
    <xf numFmtId="4" fontId="46" fillId="0" borderId="0" xfId="0" applyNumberFormat="1" applyFont="1" applyFill="1" applyBorder="1" applyAlignment="1" applyProtection="1">
      <alignment horizontal="right" vertical="top"/>
      <protection/>
    </xf>
    <xf numFmtId="4" fontId="45" fillId="0" borderId="0" xfId="0" applyNumberFormat="1" applyFont="1" applyFill="1" applyBorder="1" applyAlignment="1" applyProtection="1">
      <alignment horizontal="right" vertical="top"/>
      <protection/>
    </xf>
    <xf numFmtId="49" fontId="46" fillId="0" borderId="0" xfId="0" applyNumberFormat="1" applyFont="1" applyFill="1" applyAlignment="1" applyProtection="1">
      <alignment horizontal="right" vertical="top"/>
      <protection/>
    </xf>
    <xf numFmtId="0" fontId="29" fillId="0" borderId="0" xfId="0" applyNumberFormat="1" applyFont="1" applyFill="1" applyBorder="1" applyAlignment="1" applyProtection="1" quotePrefix="1">
      <alignment horizontal="left" vertical="center" readingOrder="1"/>
      <protection/>
    </xf>
    <xf numFmtId="1" fontId="25" fillId="0" borderId="0" xfId="0" applyNumberFormat="1" applyFont="1" applyFill="1" applyAlignment="1" applyProtection="1">
      <alignment horizontal="right" vertical="top" wrapText="1"/>
      <protection/>
    </xf>
    <xf numFmtId="0" fontId="19" fillId="0" borderId="0" xfId="0" applyNumberFormat="1" applyFont="1" applyFill="1" applyAlignment="1" applyProtection="1">
      <alignment horizontal="left" wrapText="1"/>
      <protection/>
    </xf>
    <xf numFmtId="49" fontId="17" fillId="0" borderId="0" xfId="0" applyNumberFormat="1" applyFont="1" applyFill="1" applyAlignment="1" applyProtection="1">
      <alignment horizontal="right" vertical="top" wrapText="1"/>
      <protection/>
    </xf>
    <xf numFmtId="166" fontId="22" fillId="0" borderId="0" xfId="0" applyNumberFormat="1" applyFont="1" applyFill="1" applyAlignment="1" applyProtection="1">
      <alignment horizontal="right" vertical="top"/>
      <protection/>
    </xf>
    <xf numFmtId="1" fontId="18" fillId="0" borderId="0" xfId="0" applyNumberFormat="1" applyFont="1" applyFill="1" applyAlignment="1" applyProtection="1">
      <alignment horizontal="right" vertical="top"/>
      <protection/>
    </xf>
    <xf numFmtId="49" fontId="18" fillId="0" borderId="0" xfId="0" applyNumberFormat="1" applyFont="1" applyFill="1" applyAlignment="1" applyProtection="1">
      <alignment horizontal="right" vertical="top"/>
      <protection/>
    </xf>
    <xf numFmtId="0" fontId="5" fillId="0" borderId="10" xfId="47" applyNumberFormat="1" applyFont="1" applyFill="1" applyBorder="1" applyAlignment="1" applyProtection="1">
      <alignment vertical="center"/>
      <protection/>
    </xf>
    <xf numFmtId="167" fontId="5" fillId="0" borderId="30" xfId="47" applyNumberFormat="1" applyFont="1" applyFill="1" applyBorder="1" applyAlignment="1" applyProtection="1">
      <alignment horizontal="right" vertical="top" shrinkToFit="1"/>
      <protection/>
    </xf>
    <xf numFmtId="168" fontId="5" fillId="0" borderId="17" xfId="47" applyNumberFormat="1" applyFont="1" applyFill="1" applyBorder="1" applyAlignment="1" applyProtection="1">
      <alignment horizontal="right" vertical="top" shrinkToFit="1"/>
      <protection/>
    </xf>
    <xf numFmtId="4" fontId="47" fillId="0" borderId="0" xfId="0" applyNumberFormat="1" applyFont="1" applyFill="1" applyBorder="1" applyAlignment="1" applyProtection="1">
      <alignment horizontal="right" vertical="top"/>
      <protection/>
    </xf>
    <xf numFmtId="49" fontId="48" fillId="0" borderId="0" xfId="0" applyNumberFormat="1" applyFont="1" applyFill="1" applyAlignment="1" applyProtection="1">
      <alignment horizontal="right" vertical="top"/>
      <protection/>
    </xf>
    <xf numFmtId="49" fontId="49" fillId="0" borderId="0" xfId="0" applyNumberFormat="1" applyFont="1" applyFill="1" applyAlignment="1" applyProtection="1">
      <alignment horizontal="right" vertical="top"/>
      <protection/>
    </xf>
    <xf numFmtId="0" fontId="5" fillId="0" borderId="11" xfId="47" applyNumberFormat="1" applyFont="1" applyFill="1" applyBorder="1" applyAlignment="1" applyProtection="1">
      <alignment vertical="center"/>
      <protection/>
    </xf>
    <xf numFmtId="167" fontId="5" fillId="0" borderId="31" xfId="47" applyNumberFormat="1" applyFont="1" applyFill="1" applyBorder="1" applyAlignment="1" applyProtection="1">
      <alignment horizontal="right" vertical="top" shrinkToFit="1"/>
      <protection/>
    </xf>
    <xf numFmtId="168" fontId="5" fillId="0" borderId="16" xfId="47" applyNumberFormat="1" applyFont="1" applyFill="1" applyBorder="1" applyAlignment="1" applyProtection="1">
      <alignment horizontal="right" vertical="top" shrinkToFit="1"/>
      <protection/>
    </xf>
    <xf numFmtId="1" fontId="48" fillId="0" borderId="0" xfId="0" applyNumberFormat="1" applyFont="1" applyFill="1" applyAlignment="1" applyProtection="1">
      <alignment horizontal="right" vertical="top"/>
      <protection/>
    </xf>
    <xf numFmtId="1" fontId="49" fillId="0" borderId="0" xfId="0" applyNumberFormat="1" applyFont="1" applyFill="1" applyAlignment="1" applyProtection="1">
      <alignment horizontal="right" vertical="top"/>
      <protection/>
    </xf>
    <xf numFmtId="0" fontId="5" fillId="0" borderId="21" xfId="47" applyNumberFormat="1" applyFont="1" applyFill="1" applyBorder="1" applyAlignment="1" applyProtection="1">
      <alignment vertical="center"/>
      <protection/>
    </xf>
    <xf numFmtId="0" fontId="5" fillId="0" borderId="22" xfId="47" applyNumberFormat="1" applyFont="1" applyFill="1" applyBorder="1" applyAlignment="1" applyProtection="1">
      <alignment horizontal="right" vertical="center"/>
      <protection/>
    </xf>
    <xf numFmtId="167" fontId="5" fillId="0" borderId="32" xfId="47" applyNumberFormat="1" applyFont="1" applyFill="1" applyBorder="1" applyAlignment="1" applyProtection="1">
      <alignment horizontal="right" vertical="top" shrinkToFit="1"/>
      <protection/>
    </xf>
    <xf numFmtId="168" fontId="5" fillId="0" borderId="22" xfId="47" applyNumberFormat="1" applyFont="1" applyFill="1" applyBorder="1" applyAlignment="1" applyProtection="1">
      <alignment horizontal="right" vertical="top" shrinkToFit="1"/>
      <protection/>
    </xf>
    <xf numFmtId="4" fontId="50" fillId="0" borderId="0" xfId="72" applyNumberFormat="1" applyFont="1" applyFill="1" applyBorder="1" applyAlignment="1" applyProtection="1">
      <alignment horizontal="right" vertical="top"/>
      <protection/>
    </xf>
    <xf numFmtId="1" fontId="51" fillId="0" borderId="0" xfId="0" applyNumberFormat="1" applyFont="1" applyFill="1" applyBorder="1" applyAlignment="1" applyProtection="1">
      <alignment horizontal="right" vertical="top"/>
      <protection/>
    </xf>
    <xf numFmtId="0" fontId="5" fillId="0" borderId="33" xfId="47" applyNumberFormat="1" applyFont="1" applyFill="1" applyBorder="1" applyAlignment="1" applyProtection="1">
      <alignment vertical="center"/>
      <protection/>
    </xf>
    <xf numFmtId="0" fontId="5" fillId="0" borderId="34" xfId="47" applyNumberFormat="1" applyFont="1" applyFill="1" applyBorder="1" applyAlignment="1" applyProtection="1">
      <alignment horizontal="right" vertical="center"/>
      <protection/>
    </xf>
    <xf numFmtId="167" fontId="5" fillId="0" borderId="35" xfId="47" applyNumberFormat="1" applyFont="1" applyFill="1" applyBorder="1" applyAlignment="1" applyProtection="1">
      <alignment horizontal="right" vertical="top" shrinkToFit="1"/>
      <protection/>
    </xf>
    <xf numFmtId="168" fontId="5" fillId="0" borderId="34" xfId="47" applyNumberFormat="1" applyFont="1" applyFill="1" applyBorder="1" applyAlignment="1" applyProtection="1">
      <alignment horizontal="right" vertical="top" shrinkToFit="1"/>
      <protection/>
    </xf>
    <xf numFmtId="49" fontId="50" fillId="0" borderId="0" xfId="0" applyNumberFormat="1" applyFont="1" applyFill="1" applyAlignment="1" applyProtection="1">
      <alignment horizontal="right" vertical="top"/>
      <protection/>
    </xf>
    <xf numFmtId="0" fontId="5" fillId="0" borderId="36" xfId="47" applyNumberFormat="1" applyFont="1" applyFill="1" applyBorder="1" applyAlignment="1" applyProtection="1">
      <alignment vertical="center"/>
      <protection/>
    </xf>
    <xf numFmtId="0" fontId="5" fillId="0" borderId="37" xfId="47" applyNumberFormat="1" applyFont="1" applyFill="1" applyBorder="1" applyAlignment="1" applyProtection="1">
      <alignment horizontal="right" vertical="center"/>
      <protection/>
    </xf>
    <xf numFmtId="167" fontId="5" fillId="0" borderId="38" xfId="47" applyNumberFormat="1" applyFont="1" applyFill="1" applyBorder="1" applyAlignment="1" applyProtection="1">
      <alignment horizontal="right" vertical="top" shrinkToFit="1"/>
      <protection/>
    </xf>
    <xf numFmtId="168" fontId="5" fillId="0" borderId="37" xfId="47" applyNumberFormat="1" applyFont="1" applyFill="1" applyBorder="1" applyAlignment="1" applyProtection="1">
      <alignment horizontal="right" vertical="top" shrinkToFit="1"/>
      <protection/>
    </xf>
    <xf numFmtId="168" fontId="5" fillId="0" borderId="28" xfId="0" applyNumberFormat="1" applyFont="1" applyFill="1" applyBorder="1" applyAlignment="1" applyProtection="1">
      <alignment horizontal="right" shrinkToFit="1"/>
      <protection locked="0"/>
    </xf>
    <xf numFmtId="0" fontId="19" fillId="0" borderId="39" xfId="0" applyNumberFormat="1" applyFont="1" applyFill="1" applyBorder="1" applyAlignment="1" applyProtection="1">
      <alignment horizontal="right" vertical="top" wrapText="1"/>
      <protection/>
    </xf>
    <xf numFmtId="3" fontId="5" fillId="0" borderId="39" xfId="55" applyNumberFormat="1" applyFont="1" applyFill="1" applyBorder="1" applyAlignment="1" applyProtection="1">
      <alignment horizontal="right" vertical="top" wrapText="1"/>
      <protection/>
    </xf>
    <xf numFmtId="4" fontId="5" fillId="0" borderId="39" xfId="0" applyNumberFormat="1" applyFont="1" applyFill="1" applyBorder="1" applyAlignment="1" applyProtection="1">
      <alignment horizontal="right" vertical="top"/>
      <protection/>
    </xf>
    <xf numFmtId="0" fontId="12" fillId="0" borderId="0" xfId="0" applyNumberFormat="1" applyFont="1" applyFill="1" applyBorder="1" applyAlignment="1" applyProtection="1">
      <alignment horizontal="center" vertical="top"/>
      <protection/>
    </xf>
    <xf numFmtId="0" fontId="12" fillId="0" borderId="16" xfId="0" applyNumberFormat="1" applyFont="1" applyFill="1" applyBorder="1" applyAlignment="1" applyProtection="1">
      <alignment horizontal="center" vertical="top"/>
      <protection/>
    </xf>
    <xf numFmtId="167" fontId="5" fillId="0" borderId="28" xfId="59" applyNumberFormat="1" applyFont="1" applyFill="1" applyBorder="1" applyAlignment="1" applyProtection="1">
      <alignment horizontal="center" vertical="top" shrinkToFit="1"/>
      <protection/>
    </xf>
    <xf numFmtId="3" fontId="5" fillId="0" borderId="28" xfId="55" applyNumberFormat="1" applyFont="1" applyFill="1" applyBorder="1" applyAlignment="1" applyProtection="1">
      <alignment horizontal="center" vertical="top" wrapText="1"/>
      <protection/>
    </xf>
    <xf numFmtId="167" fontId="5" fillId="0" borderId="0" xfId="0" applyNumberFormat="1" applyFont="1" applyFill="1" applyAlignment="1" applyProtection="1">
      <alignment horizontal="center" vertical="top" shrinkToFit="1"/>
      <protection/>
    </xf>
    <xf numFmtId="0" fontId="5" fillId="0" borderId="28" xfId="59" applyNumberFormat="1" applyFont="1" applyFill="1" applyBorder="1" applyAlignment="1" applyProtection="1">
      <alignment horizontal="center"/>
      <protection/>
    </xf>
    <xf numFmtId="0" fontId="19" fillId="0" borderId="28" xfId="0" applyNumberFormat="1" applyFont="1" applyFill="1" applyBorder="1" applyAlignment="1" applyProtection="1">
      <alignment horizontal="center" vertical="top" wrapText="1"/>
      <protection/>
    </xf>
    <xf numFmtId="0" fontId="5" fillId="0" borderId="0" xfId="0" applyNumberFormat="1" applyFont="1" applyFill="1" applyAlignment="1" applyProtection="1">
      <alignment horizontal="center"/>
      <protection/>
    </xf>
    <xf numFmtId="0" fontId="19" fillId="0" borderId="28" xfId="0" applyNumberFormat="1" applyFont="1" applyFill="1" applyBorder="1" applyAlignment="1" applyProtection="1">
      <alignment horizontal="center" wrapText="1"/>
      <protection/>
    </xf>
    <xf numFmtId="3" fontId="5" fillId="0" borderId="28" xfId="55" applyNumberFormat="1" applyFont="1" applyFill="1" applyBorder="1" applyAlignment="1" applyProtection="1">
      <alignment horizontal="center" wrapText="1"/>
      <protection/>
    </xf>
    <xf numFmtId="49" fontId="19" fillId="0" borderId="28" xfId="0" applyNumberFormat="1" applyFont="1" applyFill="1" applyBorder="1" applyAlignment="1" applyProtection="1">
      <alignment horizontal="center" wrapText="1"/>
      <protection/>
    </xf>
    <xf numFmtId="3" fontId="19" fillId="0" borderId="28" xfId="55" applyNumberFormat="1" applyFont="1" applyFill="1" applyBorder="1" applyAlignment="1" applyProtection="1">
      <alignment horizontal="center" wrapText="1"/>
      <protection/>
    </xf>
    <xf numFmtId="49" fontId="19" fillId="0" borderId="28" xfId="0" applyNumberFormat="1" applyFont="1" applyFill="1" applyBorder="1" applyAlignment="1" applyProtection="1">
      <alignment horizontal="center"/>
      <protection/>
    </xf>
    <xf numFmtId="0" fontId="19" fillId="0" borderId="28" xfId="0" applyFont="1" applyFill="1" applyBorder="1" applyAlignment="1" applyProtection="1">
      <alignment horizontal="center" wrapText="1"/>
      <protection/>
    </xf>
    <xf numFmtId="1" fontId="5" fillId="0" borderId="28" xfId="70" applyNumberFormat="1" applyFont="1" applyFill="1" applyBorder="1" applyAlignment="1" applyProtection="1">
      <alignment horizontal="center"/>
      <protection/>
    </xf>
    <xf numFmtId="0" fontId="29" fillId="0" borderId="29" xfId="0" applyNumberFormat="1" applyFont="1" applyFill="1" applyBorder="1" applyAlignment="1" applyProtection="1">
      <alignment horizontal="center" wrapText="1"/>
      <protection/>
    </xf>
    <xf numFmtId="3" fontId="8" fillId="0" borderId="29" xfId="55" applyNumberFormat="1" applyFont="1" applyFill="1" applyBorder="1" applyAlignment="1" applyProtection="1">
      <alignment horizontal="center" wrapText="1"/>
      <protection/>
    </xf>
    <xf numFmtId="0" fontId="5" fillId="0" borderId="0" xfId="59" applyNumberFormat="1" applyFont="1" applyFill="1" applyBorder="1" applyAlignment="1" applyProtection="1">
      <alignment vertical="top" wrapText="1"/>
      <protection/>
    </xf>
    <xf numFmtId="167" fontId="5" fillId="0" borderId="0" xfId="59" applyNumberFormat="1" applyFont="1" applyFill="1" applyBorder="1" applyAlignment="1" applyProtection="1">
      <alignment horizontal="right" shrinkToFit="1"/>
      <protection/>
    </xf>
    <xf numFmtId="168" fontId="5" fillId="0" borderId="0" xfId="59" applyNumberFormat="1" applyFont="1" applyFill="1" applyBorder="1" applyAlignment="1" applyProtection="1">
      <alignment horizontal="right" shrinkToFit="1"/>
      <protection/>
    </xf>
    <xf numFmtId="1" fontId="5" fillId="0" borderId="28" xfId="70" applyNumberFormat="1" applyFont="1" applyFill="1" applyBorder="1" applyAlignment="1" applyProtection="1">
      <alignment horizontal="right" vertical="top"/>
      <protection/>
    </xf>
    <xf numFmtId="4" fontId="5" fillId="0" borderId="28" xfId="70" applyNumberFormat="1" applyFont="1" applyFill="1" applyBorder="1" applyAlignment="1" applyProtection="1">
      <alignment horizontal="right" vertical="top"/>
      <protection locked="0"/>
    </xf>
    <xf numFmtId="4" fontId="5" fillId="0" borderId="40" xfId="0" applyNumberFormat="1" applyFont="1" applyFill="1" applyBorder="1" applyAlignment="1" applyProtection="1">
      <alignment horizontal="right" vertical="top"/>
      <protection locked="0"/>
    </xf>
    <xf numFmtId="1" fontId="8" fillId="0" borderId="41" xfId="0" applyNumberFormat="1" applyFont="1" applyFill="1" applyBorder="1" applyAlignment="1" applyProtection="1">
      <alignment horizontal="right" vertical="center" wrapText="1"/>
      <protection/>
    </xf>
    <xf numFmtId="0" fontId="29" fillId="0" borderId="42" xfId="0" applyNumberFormat="1" applyFont="1" applyFill="1" applyBorder="1" applyAlignment="1" applyProtection="1">
      <alignment vertical="center" wrapText="1"/>
      <protection/>
    </xf>
    <xf numFmtId="1" fontId="5" fillId="0" borderId="40" xfId="0" applyNumberFormat="1" applyFont="1" applyFill="1" applyBorder="1" applyAlignment="1" applyProtection="1">
      <alignment horizontal="right" vertical="top" wrapText="1"/>
      <protection/>
    </xf>
    <xf numFmtId="4" fontId="5" fillId="0" borderId="40" xfId="0" applyNumberFormat="1" applyFont="1" applyFill="1" applyBorder="1" applyAlignment="1" applyProtection="1">
      <alignment horizontal="right"/>
      <protection locked="0"/>
    </xf>
    <xf numFmtId="1" fontId="4" fillId="0" borderId="41" xfId="0" applyNumberFormat="1" applyFont="1" applyFill="1" applyBorder="1" applyAlignment="1" applyProtection="1">
      <alignment horizontal="right" vertical="center" wrapText="1"/>
      <protection/>
    </xf>
    <xf numFmtId="0" fontId="29" fillId="0" borderId="42" xfId="0" applyNumberFormat="1" applyFont="1" applyFill="1" applyBorder="1" applyAlignment="1" applyProtection="1">
      <alignment horizontal="center" wrapText="1"/>
      <protection/>
    </xf>
    <xf numFmtId="3" fontId="8" fillId="0" borderId="42" xfId="55" applyNumberFormat="1" applyFont="1" applyFill="1" applyBorder="1" applyAlignment="1" applyProtection="1">
      <alignment horizontal="center" wrapText="1"/>
      <protection/>
    </xf>
    <xf numFmtId="4" fontId="8" fillId="0" borderId="42" xfId="0" applyNumberFormat="1" applyFont="1" applyFill="1" applyBorder="1" applyAlignment="1" applyProtection="1">
      <alignment horizontal="right"/>
      <protection locked="0"/>
    </xf>
    <xf numFmtId="4" fontId="5" fillId="0" borderId="43" xfId="0" applyNumberFormat="1" applyFont="1" applyFill="1" applyBorder="1" applyAlignment="1" applyProtection="1">
      <alignment/>
      <protection/>
    </xf>
    <xf numFmtId="1" fontId="4" fillId="0" borderId="44" xfId="0" applyNumberFormat="1" applyFont="1" applyFill="1" applyBorder="1" applyAlignment="1" applyProtection="1">
      <alignment horizontal="right" vertical="center" wrapText="1"/>
      <protection/>
    </xf>
    <xf numFmtId="0" fontId="29" fillId="0" borderId="44" xfId="0" applyNumberFormat="1" applyFont="1" applyFill="1" applyBorder="1" applyAlignment="1" applyProtection="1">
      <alignment vertical="center" wrapText="1"/>
      <protection/>
    </xf>
    <xf numFmtId="0" fontId="29" fillId="0" borderId="44" xfId="0" applyNumberFormat="1" applyFont="1" applyFill="1" applyBorder="1" applyAlignment="1" applyProtection="1">
      <alignment horizontal="center" wrapText="1"/>
      <protection/>
    </xf>
    <xf numFmtId="3" fontId="8" fillId="0" borderId="44" xfId="55" applyNumberFormat="1" applyFont="1" applyFill="1" applyBorder="1" applyAlignment="1" applyProtection="1">
      <alignment horizontal="center" wrapText="1"/>
      <protection/>
    </xf>
    <xf numFmtId="4" fontId="8" fillId="0" borderId="44" xfId="0" applyNumberFormat="1" applyFont="1" applyFill="1" applyBorder="1" applyAlignment="1" applyProtection="1">
      <alignment horizontal="right"/>
      <protection locked="0"/>
    </xf>
    <xf numFmtId="4" fontId="5" fillId="0" borderId="44" xfId="0" applyNumberFormat="1" applyFont="1" applyFill="1" applyBorder="1" applyAlignment="1" applyProtection="1">
      <alignment/>
      <protection/>
    </xf>
    <xf numFmtId="4" fontId="5" fillId="0" borderId="40" xfId="0" applyNumberFormat="1" applyFont="1" applyFill="1" applyBorder="1" applyAlignment="1" applyProtection="1">
      <alignment vertical="top"/>
      <protection/>
    </xf>
    <xf numFmtId="4" fontId="8" fillId="0" borderId="42" xfId="0" applyNumberFormat="1" applyFont="1" applyFill="1" applyBorder="1" applyAlignment="1" applyProtection="1">
      <alignment horizontal="right" vertical="center"/>
      <protection locked="0"/>
    </xf>
    <xf numFmtId="4" fontId="8" fillId="0" borderId="43" xfId="0" applyNumberFormat="1" applyFont="1" applyFill="1" applyBorder="1" applyAlignment="1" applyProtection="1">
      <alignment vertical="center"/>
      <protection/>
    </xf>
    <xf numFmtId="170" fontId="6" fillId="0" borderId="28" xfId="0" applyNumberFormat="1" applyFont="1" applyFill="1" applyBorder="1" applyAlignment="1" applyProtection="1">
      <alignment horizontal="right" vertical="top" wrapText="1"/>
      <protection/>
    </xf>
    <xf numFmtId="1" fontId="5" fillId="0" borderId="28" xfId="0" applyNumberFormat="1" applyFont="1" applyFill="1" applyBorder="1" applyAlignment="1" applyProtection="1">
      <alignment horizontal="left" vertical="top" wrapText="1"/>
      <protection/>
    </xf>
    <xf numFmtId="4" fontId="5" fillId="0" borderId="28" xfId="0" applyNumberFormat="1" applyFont="1" applyFill="1" applyBorder="1" applyAlignment="1" applyProtection="1">
      <alignment/>
      <protection locked="0"/>
    </xf>
    <xf numFmtId="4" fontId="5" fillId="0" borderId="28" xfId="0" applyNumberFormat="1" applyFont="1" applyFill="1" applyBorder="1" applyAlignment="1" applyProtection="1">
      <alignment horizontal="right" wrapText="1"/>
      <protection locked="0"/>
    </xf>
    <xf numFmtId="0" fontId="5" fillId="0" borderId="28" xfId="0" applyNumberFormat="1" applyFont="1" applyFill="1" applyBorder="1" applyAlignment="1" applyProtection="1" quotePrefix="1">
      <alignment wrapText="1"/>
      <protection/>
    </xf>
    <xf numFmtId="4" fontId="5" fillId="0" borderId="40" xfId="0" applyNumberFormat="1" applyFont="1" applyFill="1" applyBorder="1" applyAlignment="1" applyProtection="1">
      <alignment/>
      <protection locked="0"/>
    </xf>
    <xf numFmtId="4" fontId="5" fillId="0" borderId="39" xfId="0" applyNumberFormat="1" applyFont="1" applyFill="1" applyBorder="1" applyAlignment="1" applyProtection="1">
      <alignment horizontal="right" wrapText="1"/>
      <protection locked="0"/>
    </xf>
    <xf numFmtId="0" fontId="29" fillId="0" borderId="28" xfId="0" applyNumberFormat="1" applyFont="1" applyFill="1" applyBorder="1" applyAlignment="1" applyProtection="1">
      <alignment horizontal="fill" vertical="center" wrapText="1"/>
      <protection locked="0"/>
    </xf>
    <xf numFmtId="49" fontId="5" fillId="0" borderId="39" xfId="0" applyNumberFormat="1" applyFont="1" applyFill="1" applyBorder="1" applyAlignment="1" applyProtection="1" quotePrefix="1">
      <alignment horizontal="left" vertical="top"/>
      <protection/>
    </xf>
    <xf numFmtId="49" fontId="42" fillId="0" borderId="39" xfId="0" applyNumberFormat="1" applyFont="1" applyFill="1" applyBorder="1" applyAlignment="1" applyProtection="1">
      <alignment vertical="top" wrapText="1"/>
      <protection/>
    </xf>
    <xf numFmtId="4" fontId="5" fillId="0" borderId="39" xfId="0" applyNumberFormat="1" applyFont="1" applyFill="1" applyBorder="1" applyAlignment="1" applyProtection="1">
      <alignment vertical="top"/>
      <protection/>
    </xf>
    <xf numFmtId="166" fontId="5" fillId="0" borderId="28" xfId="55" applyNumberFormat="1" applyFont="1" applyFill="1" applyBorder="1" applyAlignment="1" applyProtection="1">
      <alignment horizontal="right" vertical="top" wrapText="1"/>
      <protection locked="0"/>
    </xf>
    <xf numFmtId="3" fontId="8" fillId="0" borderId="42" xfId="55" applyNumberFormat="1" applyFont="1" applyFill="1" applyBorder="1" applyAlignment="1" applyProtection="1">
      <alignment horizontal="right" vertical="center" wrapText="1"/>
      <protection/>
    </xf>
    <xf numFmtId="1" fontId="5" fillId="0" borderId="40" xfId="70" applyNumberFormat="1" applyFont="1" applyFill="1" applyBorder="1" applyAlignment="1" applyProtection="1">
      <alignment horizontal="right" vertical="top"/>
      <protection/>
    </xf>
    <xf numFmtId="0" fontId="18" fillId="0" borderId="0" xfId="42" applyNumberFormat="1" applyFont="1" applyFill="1" applyAlignment="1" applyProtection="1">
      <alignment/>
      <protection/>
    </xf>
    <xf numFmtId="171" fontId="13" fillId="0" borderId="0" xfId="0" applyNumberFormat="1" applyFont="1" applyFill="1" applyBorder="1" applyAlignment="1" applyProtection="1">
      <alignment horizontal="right" vertical="top" shrinkToFit="1"/>
      <protection/>
    </xf>
    <xf numFmtId="0" fontId="13" fillId="0" borderId="0" xfId="0" applyNumberFormat="1" applyFont="1" applyFill="1" applyBorder="1" applyAlignment="1" applyProtection="1">
      <alignment horizontal="right"/>
      <protection/>
    </xf>
    <xf numFmtId="0" fontId="5" fillId="0" borderId="0" xfId="0" applyNumberFormat="1" applyFont="1" applyFill="1" applyBorder="1" applyAlignment="1" applyProtection="1">
      <alignment horizontal="right"/>
      <protection/>
    </xf>
    <xf numFmtId="167" fontId="5" fillId="0" borderId="0" xfId="0" applyNumberFormat="1" applyFont="1" applyFill="1" applyBorder="1" applyAlignment="1" applyProtection="1">
      <alignment horizontal="right" shrinkToFit="1"/>
      <protection/>
    </xf>
    <xf numFmtId="168" fontId="5" fillId="0" borderId="0" xfId="0" applyNumberFormat="1" applyFont="1" applyFill="1" applyBorder="1" applyAlignment="1" applyProtection="1">
      <alignment horizontal="right" shrinkToFit="1"/>
      <protection/>
    </xf>
    <xf numFmtId="1" fontId="8" fillId="0" borderId="14" xfId="47" applyNumberFormat="1" applyFont="1" applyFill="1" applyBorder="1" applyAlignment="1" applyProtection="1">
      <alignment vertical="center"/>
      <protection/>
    </xf>
    <xf numFmtId="1" fontId="8" fillId="0" borderId="15" xfId="47" applyNumberFormat="1" applyFont="1" applyFill="1" applyBorder="1" applyAlignment="1" applyProtection="1">
      <alignment horizontal="right" vertical="center"/>
      <protection/>
    </xf>
    <xf numFmtId="167" fontId="8" fillId="0" borderId="15" xfId="47" applyNumberFormat="1" applyFont="1" applyFill="1" applyBorder="1" applyAlignment="1" applyProtection="1">
      <alignment horizontal="right" vertical="center" shrinkToFit="1"/>
      <protection/>
    </xf>
    <xf numFmtId="168" fontId="8" fillId="0" borderId="14" xfId="47" applyNumberFormat="1" applyFont="1" applyFill="1" applyBorder="1" applyAlignment="1" applyProtection="1">
      <alignment horizontal="right" vertical="center" shrinkToFit="1"/>
      <protection/>
    </xf>
    <xf numFmtId="168" fontId="8" fillId="0" borderId="45" xfId="47" applyNumberFormat="1" applyFont="1" applyFill="1" applyBorder="1" applyAlignment="1" applyProtection="1">
      <alignment vertical="center" shrinkToFit="1"/>
      <protection/>
    </xf>
    <xf numFmtId="0" fontId="5" fillId="0" borderId="0" xfId="0" applyNumberFormat="1" applyFont="1" applyFill="1" applyBorder="1" applyAlignment="1" applyProtection="1">
      <alignment horizontal="center" vertical="center"/>
      <protection/>
    </xf>
    <xf numFmtId="0" fontId="18" fillId="0" borderId="0" xfId="0" applyFont="1" applyAlignment="1" applyProtection="1">
      <alignment/>
      <protection locked="0"/>
    </xf>
    <xf numFmtId="0" fontId="22" fillId="0" borderId="0" xfId="48" applyFont="1" applyProtection="1">
      <alignment/>
      <protection locked="0"/>
    </xf>
    <xf numFmtId="0" fontId="18" fillId="0" borderId="0" xfId="48" applyFont="1" applyProtection="1">
      <alignment/>
      <protection locked="0"/>
    </xf>
    <xf numFmtId="0" fontId="22" fillId="0" borderId="0" xfId="0" applyFont="1" applyAlignment="1" applyProtection="1">
      <alignment/>
      <protection locked="0"/>
    </xf>
    <xf numFmtId="2" fontId="18" fillId="0" borderId="0" xfId="52" applyNumberFormat="1" applyFont="1" applyBorder="1" applyAlignment="1" applyProtection="1">
      <alignment vertical="center"/>
      <protection locked="0"/>
    </xf>
    <xf numFmtId="2" fontId="22" fillId="0" borderId="0" xfId="52" applyNumberFormat="1" applyFont="1" applyBorder="1" applyAlignment="1" applyProtection="1">
      <alignment vertical="center"/>
      <protection locked="0"/>
    </xf>
    <xf numFmtId="2" fontId="18" fillId="0" borderId="0" xfId="52" applyNumberFormat="1" applyFont="1" applyAlignment="1" applyProtection="1">
      <alignment vertical="center"/>
      <protection locked="0"/>
    </xf>
    <xf numFmtId="3" fontId="5" fillId="0" borderId="0" xfId="0" applyNumberFormat="1" applyFont="1" applyFill="1" applyBorder="1" applyAlignment="1" applyProtection="1">
      <alignment horizontal="center" vertical="center"/>
      <protection/>
    </xf>
    <xf numFmtId="4" fontId="17" fillId="0" borderId="0" xfId="0" applyNumberFormat="1" applyFont="1" applyFill="1" applyBorder="1" applyAlignment="1" applyProtection="1">
      <alignment horizontal="center" vertical="center"/>
      <protection/>
    </xf>
    <xf numFmtId="168" fontId="4" fillId="0" borderId="0" xfId="0" applyNumberFormat="1" applyFont="1" applyFill="1" applyBorder="1" applyAlignment="1" applyProtection="1">
      <alignment horizontal="right" shrinkToFit="1"/>
      <protection/>
    </xf>
    <xf numFmtId="4" fontId="54" fillId="0" borderId="0" xfId="0" applyNumberFormat="1" applyFont="1" applyFill="1" applyAlignment="1" applyProtection="1">
      <alignment horizontal="center"/>
      <protection/>
    </xf>
    <xf numFmtId="0" fontId="4" fillId="0" borderId="0" xfId="0" applyNumberFormat="1" applyFont="1" applyFill="1" applyAlignment="1" applyProtection="1">
      <alignment horizontal="right"/>
      <protection/>
    </xf>
    <xf numFmtId="0" fontId="52" fillId="0" borderId="0" xfId="0" applyNumberFormat="1" applyFont="1" applyFill="1" applyAlignment="1" applyProtection="1">
      <alignment/>
      <protection/>
    </xf>
    <xf numFmtId="4" fontId="55" fillId="0" borderId="0" xfId="0" applyNumberFormat="1" applyFont="1" applyFill="1" applyAlignment="1" applyProtection="1">
      <alignment/>
      <protection/>
    </xf>
    <xf numFmtId="2" fontId="56" fillId="0" borderId="0" xfId="52" applyNumberFormat="1" applyFont="1" applyAlignment="1" applyProtection="1">
      <alignment horizontal="right"/>
      <protection locked="0"/>
    </xf>
    <xf numFmtId="2" fontId="18" fillId="0" borderId="0" xfId="52" applyNumberFormat="1" applyFont="1" applyProtection="1">
      <alignment/>
      <protection locked="0"/>
    </xf>
    <xf numFmtId="2" fontId="26" fillId="0" borderId="0" xfId="52" applyNumberFormat="1" applyFont="1" applyBorder="1" applyProtection="1">
      <alignment/>
      <protection locked="0"/>
    </xf>
    <xf numFmtId="2" fontId="18" fillId="0" borderId="0" xfId="52" applyNumberFormat="1" applyFont="1" applyBorder="1" applyProtection="1">
      <alignment/>
      <protection locked="0"/>
    </xf>
    <xf numFmtId="169" fontId="17" fillId="0" borderId="0" xfId="72" applyNumberFormat="1" applyFont="1" applyFill="1" applyBorder="1" applyAlignment="1" applyProtection="1">
      <alignment horizontal="right"/>
      <protection locked="0"/>
    </xf>
    <xf numFmtId="169" fontId="57" fillId="0" borderId="0" xfId="72" applyNumberFormat="1" applyFont="1" applyFill="1" applyBorder="1" applyAlignment="1" applyProtection="1">
      <alignment horizontal="right"/>
      <protection locked="0"/>
    </xf>
    <xf numFmtId="0" fontId="58" fillId="0" borderId="0" xfId="0" applyFont="1" applyBorder="1" applyAlignment="1">
      <alignment/>
    </xf>
    <xf numFmtId="0" fontId="58" fillId="0" borderId="0" xfId="54" applyFont="1" applyFill="1" applyBorder="1" applyAlignment="1">
      <alignment/>
      <protection/>
    </xf>
    <xf numFmtId="0" fontId="58" fillId="0" borderId="0" xfId="0" applyFont="1" applyFill="1" applyAlignment="1">
      <alignment/>
    </xf>
    <xf numFmtId="0" fontId="58" fillId="0" borderId="0" xfId="0" applyFont="1" applyFill="1" applyBorder="1" applyAlignment="1">
      <alignment/>
    </xf>
    <xf numFmtId="0" fontId="59" fillId="0" borderId="0" xfId="0" applyFont="1" applyFill="1" applyAlignment="1">
      <alignment/>
    </xf>
    <xf numFmtId="0" fontId="59" fillId="0" borderId="0" xfId="0" applyNumberFormat="1" applyFont="1" applyFill="1" applyAlignment="1">
      <alignment wrapText="1"/>
    </xf>
    <xf numFmtId="4" fontId="60" fillId="0" borderId="0" xfId="0" applyNumberFormat="1" applyFont="1" applyFill="1" applyAlignment="1">
      <alignment/>
    </xf>
    <xf numFmtId="0" fontId="59" fillId="0" borderId="0" xfId="0" applyFont="1" applyFill="1" applyBorder="1" applyAlignment="1">
      <alignment/>
    </xf>
    <xf numFmtId="0" fontId="5" fillId="0" borderId="28" xfId="0" applyNumberFormat="1" applyFont="1" applyFill="1" applyBorder="1" applyAlignment="1">
      <alignment wrapText="1"/>
    </xf>
    <xf numFmtId="4" fontId="5" fillId="0" borderId="28" xfId="0" applyNumberFormat="1" applyFont="1" applyFill="1" applyBorder="1" applyAlignment="1">
      <alignment/>
    </xf>
    <xf numFmtId="49" fontId="8" fillId="0" borderId="28" xfId="0" applyNumberFormat="1" applyFont="1" applyFill="1" applyBorder="1" applyAlignment="1">
      <alignment/>
    </xf>
    <xf numFmtId="0" fontId="58" fillId="0" borderId="0" xfId="54" applyFont="1" applyFill="1" applyAlignment="1">
      <alignment/>
      <protection/>
    </xf>
    <xf numFmtId="0" fontId="5" fillId="0" borderId="28" xfId="54" applyNumberFormat="1" applyFont="1" applyFill="1" applyBorder="1" applyAlignment="1">
      <alignment wrapText="1"/>
      <protection/>
    </xf>
    <xf numFmtId="2" fontId="5" fillId="0" borderId="28" xfId="54" applyNumberFormat="1" applyFont="1" applyFill="1" applyBorder="1" applyAlignment="1">
      <alignment/>
      <protection/>
    </xf>
    <xf numFmtId="2" fontId="5" fillId="0" borderId="28" xfId="0" applyNumberFormat="1" applyFont="1" applyFill="1" applyBorder="1" applyAlignment="1">
      <alignment/>
    </xf>
    <xf numFmtId="0" fontId="8" fillId="0" borderId="28" xfId="54" applyNumberFormat="1" applyFont="1" applyFill="1" applyBorder="1" applyAlignment="1">
      <alignment wrapText="1"/>
      <protection/>
    </xf>
    <xf numFmtId="4" fontId="5" fillId="0" borderId="0" xfId="54" applyNumberFormat="1" applyFont="1" applyFill="1" applyAlignment="1">
      <alignment/>
      <protection/>
    </xf>
    <xf numFmtId="0" fontId="5" fillId="0" borderId="0" xfId="0" applyNumberFormat="1" applyFont="1" applyBorder="1" applyAlignment="1">
      <alignment wrapText="1"/>
    </xf>
    <xf numFmtId="0" fontId="5" fillId="0" borderId="0" xfId="54" applyNumberFormat="1" applyFont="1" applyFill="1" applyAlignment="1">
      <alignment wrapText="1"/>
      <protection/>
    </xf>
    <xf numFmtId="2" fontId="5" fillId="0" borderId="0" xfId="54" applyNumberFormat="1" applyFont="1" applyFill="1" applyAlignment="1">
      <alignment/>
      <protection/>
    </xf>
    <xf numFmtId="0" fontId="58" fillId="0" borderId="0" xfId="54" applyFont="1" applyFill="1" applyAlignment="1">
      <alignment horizontal="right"/>
      <protection/>
    </xf>
    <xf numFmtId="4" fontId="5" fillId="0" borderId="28" xfId="54" applyNumberFormat="1" applyFont="1" applyFill="1" applyBorder="1" applyAlignment="1">
      <alignment/>
      <protection/>
    </xf>
    <xf numFmtId="0" fontId="8" fillId="0" borderId="42" xfId="54" applyNumberFormat="1" applyFont="1" applyFill="1" applyBorder="1" applyAlignment="1">
      <alignment wrapText="1"/>
      <protection/>
    </xf>
    <xf numFmtId="4" fontId="8" fillId="0" borderId="43" xfId="54" applyNumberFormat="1" applyFont="1" applyFill="1" applyBorder="1" applyAlignment="1">
      <alignment/>
      <protection/>
    </xf>
    <xf numFmtId="4" fontId="8" fillId="0" borderId="43" xfId="0" applyNumberFormat="1" applyFont="1" applyFill="1" applyBorder="1" applyAlignment="1">
      <alignment/>
    </xf>
    <xf numFmtId="49" fontId="8" fillId="0" borderId="42" xfId="0" applyNumberFormat="1" applyFont="1" applyFill="1" applyBorder="1" applyAlignment="1">
      <alignment wrapText="1"/>
    </xf>
    <xf numFmtId="4" fontId="8" fillId="0" borderId="42" xfId="0" applyNumberFormat="1" applyFont="1" applyFill="1" applyBorder="1" applyAlignment="1">
      <alignment/>
    </xf>
    <xf numFmtId="4" fontId="5" fillId="0" borderId="40" xfId="0" applyNumberFormat="1" applyFont="1" applyFill="1" applyBorder="1" applyAlignment="1">
      <alignment/>
    </xf>
    <xf numFmtId="4" fontId="8" fillId="0" borderId="42" xfId="54" applyNumberFormat="1" applyFont="1" applyFill="1" applyBorder="1" applyAlignment="1">
      <alignment/>
      <protection/>
    </xf>
    <xf numFmtId="4" fontId="5" fillId="0" borderId="40" xfId="54" applyNumberFormat="1" applyFont="1" applyFill="1" applyBorder="1" applyAlignment="1">
      <alignment/>
      <protection/>
    </xf>
    <xf numFmtId="2" fontId="8" fillId="0" borderId="43" xfId="54" applyNumberFormat="1" applyFont="1" applyFill="1" applyBorder="1" applyAlignment="1">
      <alignment/>
      <protection/>
    </xf>
    <xf numFmtId="177" fontId="5" fillId="0" borderId="0" xfId="0" applyNumberFormat="1" applyFont="1" applyBorder="1" applyAlignment="1">
      <alignment horizontal="right" vertical="top"/>
    </xf>
    <xf numFmtId="176" fontId="5" fillId="0" borderId="0" xfId="0" applyNumberFormat="1" applyFont="1" applyBorder="1" applyAlignment="1">
      <alignment horizontal="right"/>
    </xf>
    <xf numFmtId="0" fontId="5" fillId="0" borderId="0" xfId="47" applyNumberFormat="1" applyFont="1" applyFill="1" applyBorder="1" applyAlignment="1" applyProtection="1">
      <alignment horizontal="right" vertical="center" wrapText="1"/>
      <protection/>
    </xf>
    <xf numFmtId="0" fontId="5" fillId="0" borderId="0" xfId="47" applyNumberFormat="1" applyFont="1" applyFill="1" applyBorder="1" applyAlignment="1" applyProtection="1">
      <alignment vertical="center"/>
      <protection/>
    </xf>
    <xf numFmtId="0" fontId="4" fillId="0" borderId="0" xfId="47" applyNumberFormat="1" applyFont="1" applyFill="1" applyBorder="1" applyAlignment="1" applyProtection="1" quotePrefix="1">
      <alignment horizontal="center" vertical="center"/>
      <protection/>
    </xf>
    <xf numFmtId="0" fontId="5" fillId="0" borderId="0" xfId="0" applyFont="1" applyBorder="1" applyAlignment="1">
      <alignment wrapText="1"/>
    </xf>
    <xf numFmtId="0" fontId="15" fillId="0" borderId="0" xfId="0" applyNumberFormat="1" applyFont="1" applyFill="1" applyAlignment="1" applyProtection="1">
      <alignment horizontal="right"/>
      <protection locked="0"/>
    </xf>
    <xf numFmtId="167" fontId="15" fillId="0" borderId="0" xfId="0" applyNumberFormat="1" applyFont="1" applyFill="1" applyAlignment="1" applyProtection="1">
      <alignment horizontal="right" shrinkToFit="1"/>
      <protection locked="0"/>
    </xf>
    <xf numFmtId="168" fontId="15" fillId="0" borderId="0" xfId="0" applyNumberFormat="1" applyFont="1" applyFill="1" applyAlignment="1" applyProtection="1">
      <alignment horizontal="right" shrinkToFit="1"/>
      <protection locked="0"/>
    </xf>
    <xf numFmtId="0" fontId="65" fillId="0" borderId="0" xfId="0" applyNumberFormat="1" applyFont="1" applyFill="1" applyAlignment="1" applyProtection="1">
      <alignment vertical="top" wrapText="1"/>
      <protection locked="0"/>
    </xf>
    <xf numFmtId="171" fontId="15" fillId="0" borderId="0" xfId="0" applyNumberFormat="1" applyFont="1" applyFill="1" applyAlignment="1" applyProtection="1">
      <alignment horizontal="right" vertical="top" shrinkToFit="1"/>
      <protection locked="0"/>
    </xf>
    <xf numFmtId="0" fontId="15" fillId="0" borderId="0" xfId="0" applyNumberFormat="1" applyFont="1" applyFill="1" applyAlignment="1" applyProtection="1">
      <alignment/>
      <protection locked="0"/>
    </xf>
    <xf numFmtId="0" fontId="5" fillId="0" borderId="0" xfId="0" applyNumberFormat="1" applyFont="1" applyFill="1" applyAlignment="1" applyProtection="1">
      <alignment horizontal="right"/>
      <protection locked="0"/>
    </xf>
    <xf numFmtId="0" fontId="67" fillId="0" borderId="0" xfId="0" applyNumberFormat="1" applyFont="1" applyFill="1" applyBorder="1" applyAlignment="1" applyProtection="1">
      <alignment horizontal="center" vertical="top"/>
      <protection locked="0"/>
    </xf>
    <xf numFmtId="0" fontId="66" fillId="0" borderId="0" xfId="0" applyNumberFormat="1" applyFont="1" applyFill="1" applyAlignment="1" applyProtection="1">
      <alignment horizontal="center"/>
      <protection locked="0"/>
    </xf>
    <xf numFmtId="0" fontId="66" fillId="0" borderId="17" xfId="0" applyNumberFormat="1" applyFont="1" applyFill="1" applyBorder="1" applyAlignment="1" applyProtection="1">
      <alignment horizontal="right"/>
      <protection locked="0"/>
    </xf>
    <xf numFmtId="167" fontId="66" fillId="0" borderId="18" xfId="0" applyNumberFormat="1" applyFont="1" applyFill="1" applyBorder="1" applyAlignment="1" applyProtection="1">
      <alignment horizontal="right" shrinkToFit="1"/>
      <protection locked="0"/>
    </xf>
    <xf numFmtId="168" fontId="66" fillId="0" borderId="10" xfId="0" applyNumberFormat="1" applyFont="1" applyFill="1" applyBorder="1" applyAlignment="1" applyProtection="1">
      <alignment horizontal="right" shrinkToFit="1"/>
      <protection locked="0"/>
    </xf>
    <xf numFmtId="168" fontId="66" fillId="0" borderId="18" xfId="0" applyNumberFormat="1" applyFont="1" applyFill="1" applyBorder="1" applyAlignment="1" applyProtection="1">
      <alignment horizontal="right" shrinkToFit="1"/>
      <protection locked="0"/>
    </xf>
    <xf numFmtId="0" fontId="66" fillId="0" borderId="46" xfId="0" applyNumberFormat="1" applyFont="1" applyFill="1" applyBorder="1" applyAlignment="1" applyProtection="1">
      <alignment horizontal="right"/>
      <protection locked="0"/>
    </xf>
    <xf numFmtId="167" fontId="66" fillId="0" borderId="20" xfId="0" applyNumberFormat="1" applyFont="1" applyFill="1" applyBorder="1" applyAlignment="1" applyProtection="1">
      <alignment horizontal="right" shrinkToFit="1"/>
      <protection locked="0"/>
    </xf>
    <xf numFmtId="168" fontId="66" fillId="0" borderId="12" xfId="0" applyNumberFormat="1" applyFont="1" applyFill="1" applyBorder="1" applyAlignment="1" applyProtection="1">
      <alignment horizontal="right" shrinkToFit="1"/>
      <protection locked="0"/>
    </xf>
    <xf numFmtId="168" fontId="66" fillId="0" borderId="20" xfId="0" applyNumberFormat="1" applyFont="1" applyFill="1" applyBorder="1" applyAlignment="1" applyProtection="1">
      <alignment horizontal="right" shrinkToFit="1"/>
      <protection locked="0"/>
    </xf>
    <xf numFmtId="0" fontId="66" fillId="0" borderId="34" xfId="0" applyNumberFormat="1" applyFont="1" applyFill="1" applyBorder="1" applyAlignment="1" applyProtection="1">
      <alignment horizontal="right"/>
      <protection locked="0"/>
    </xf>
    <xf numFmtId="167" fontId="66" fillId="0" borderId="24" xfId="0" applyNumberFormat="1" applyFont="1" applyFill="1" applyBorder="1" applyAlignment="1" applyProtection="1">
      <alignment horizontal="right" shrinkToFit="1"/>
      <protection locked="0"/>
    </xf>
    <xf numFmtId="168" fontId="66" fillId="0" borderId="33" xfId="0" applyNumberFormat="1" applyFont="1" applyFill="1" applyBorder="1" applyAlignment="1" applyProtection="1">
      <alignment horizontal="right" shrinkToFit="1"/>
      <protection locked="0"/>
    </xf>
    <xf numFmtId="168" fontId="66" fillId="0" borderId="24" xfId="0" applyNumberFormat="1" applyFont="1" applyFill="1" applyBorder="1" applyAlignment="1" applyProtection="1">
      <alignment horizontal="right" shrinkToFit="1"/>
      <protection locked="0"/>
    </xf>
    <xf numFmtId="171" fontId="68" fillId="0" borderId="28" xfId="0" applyNumberFormat="1" applyFont="1" applyFill="1" applyBorder="1" applyAlignment="1" applyProtection="1">
      <alignment horizontal="right" vertical="top" shrinkToFit="1"/>
      <protection locked="0"/>
    </xf>
    <xf numFmtId="0" fontId="70" fillId="0" borderId="28" xfId="0" applyNumberFormat="1" applyFont="1" applyFill="1" applyBorder="1" applyAlignment="1" applyProtection="1">
      <alignment horizontal="left" vertical="top"/>
      <protection locked="0"/>
    </xf>
    <xf numFmtId="0" fontId="66" fillId="0" borderId="28" xfId="0" applyNumberFormat="1" applyFont="1" applyFill="1" applyBorder="1" applyAlignment="1" applyProtection="1">
      <alignment horizontal="right"/>
      <protection locked="0"/>
    </xf>
    <xf numFmtId="167" fontId="68" fillId="0" borderId="28" xfId="0" applyNumberFormat="1" applyFont="1" applyFill="1" applyBorder="1" applyAlignment="1" applyProtection="1">
      <alignment horizontal="right" shrinkToFit="1"/>
      <protection locked="0"/>
    </xf>
    <xf numFmtId="168" fontId="69" fillId="0" borderId="28" xfId="0" applyNumberFormat="1" applyFont="1" applyFill="1" applyBorder="1" applyAlignment="1" applyProtection="1">
      <alignment horizontal="right" shrinkToFit="1"/>
      <protection locked="0"/>
    </xf>
    <xf numFmtId="0" fontId="70" fillId="0" borderId="28" xfId="0" applyNumberFormat="1" applyFont="1" applyFill="1" applyBorder="1" applyAlignment="1" applyProtection="1" quotePrefix="1">
      <alignment horizontal="left" vertical="top"/>
      <protection locked="0"/>
    </xf>
    <xf numFmtId="0" fontId="68" fillId="0" borderId="28" xfId="0" applyNumberFormat="1" applyFont="1" applyFill="1" applyBorder="1" applyAlignment="1" applyProtection="1">
      <alignment horizontal="right"/>
      <protection locked="0"/>
    </xf>
    <xf numFmtId="171" fontId="15" fillId="0" borderId="28" xfId="59" applyNumberFormat="1" applyFont="1" applyFill="1" applyBorder="1" applyAlignment="1" applyProtection="1">
      <alignment horizontal="right" vertical="top" shrinkToFit="1"/>
      <protection locked="0"/>
    </xf>
    <xf numFmtId="0" fontId="15" fillId="0" borderId="28" xfId="59" applyNumberFormat="1" applyFont="1" applyFill="1" applyBorder="1" applyAlignment="1" applyProtection="1">
      <alignment vertical="top" wrapText="1"/>
      <protection locked="0"/>
    </xf>
    <xf numFmtId="0" fontId="15" fillId="0" borderId="28" xfId="59" applyNumberFormat="1" applyFont="1" applyFill="1" applyBorder="1" applyAlignment="1" applyProtection="1">
      <alignment horizontal="right"/>
      <protection locked="0"/>
    </xf>
    <xf numFmtId="167" fontId="15" fillId="0" borderId="28" xfId="59" applyNumberFormat="1" applyFont="1" applyFill="1" applyBorder="1" applyAlignment="1" applyProtection="1">
      <alignment horizontal="right" shrinkToFit="1"/>
      <protection locked="0"/>
    </xf>
    <xf numFmtId="168" fontId="15" fillId="0" borderId="28" xfId="59" applyNumberFormat="1" applyFont="1" applyFill="1" applyBorder="1" applyAlignment="1" applyProtection="1">
      <alignment horizontal="right" shrinkToFit="1"/>
      <protection locked="0"/>
    </xf>
    <xf numFmtId="171" fontId="15" fillId="0" borderId="28" xfId="0" applyNumberFormat="1" applyFont="1" applyFill="1" applyBorder="1" applyAlignment="1" applyProtection="1">
      <alignment horizontal="right" vertical="top" shrinkToFit="1"/>
      <protection locked="0"/>
    </xf>
    <xf numFmtId="0" fontId="67" fillId="0" borderId="28" xfId="0" applyNumberFormat="1" applyFont="1" applyFill="1" applyBorder="1" applyAlignment="1" applyProtection="1">
      <alignment vertical="top" wrapText="1"/>
      <protection locked="0"/>
    </xf>
    <xf numFmtId="0" fontId="15" fillId="0" borderId="28" xfId="0" applyNumberFormat="1" applyFont="1" applyFill="1" applyBorder="1" applyAlignment="1" applyProtection="1">
      <alignment horizontal="right"/>
      <protection locked="0"/>
    </xf>
    <xf numFmtId="167" fontId="15" fillId="0" borderId="28" xfId="0" applyNumberFormat="1" applyFont="1" applyFill="1" applyBorder="1" applyAlignment="1" applyProtection="1">
      <alignment horizontal="right" shrinkToFit="1"/>
      <protection locked="0"/>
    </xf>
    <xf numFmtId="168" fontId="15" fillId="0" borderId="28" xfId="0" applyNumberFormat="1" applyFont="1" applyFill="1" applyBorder="1" applyAlignment="1" applyProtection="1">
      <alignment horizontal="right" shrinkToFit="1"/>
      <protection locked="0"/>
    </xf>
    <xf numFmtId="0" fontId="71" fillId="0" borderId="28" xfId="0" applyNumberFormat="1" applyFont="1" applyFill="1" applyBorder="1" applyAlignment="1" applyProtection="1" quotePrefix="1">
      <alignment vertical="top" wrapText="1"/>
      <protection locked="0"/>
    </xf>
    <xf numFmtId="0" fontId="65" fillId="0" borderId="28" xfId="0" applyNumberFormat="1" applyFont="1" applyFill="1" applyBorder="1" applyAlignment="1" applyProtection="1">
      <alignment vertical="top" wrapText="1"/>
      <protection locked="0"/>
    </xf>
    <xf numFmtId="1" fontId="7" fillId="0" borderId="28" xfId="0" applyNumberFormat="1" applyFont="1" applyFill="1" applyBorder="1" applyAlignment="1" applyProtection="1">
      <alignment horizontal="right" vertical="top" wrapText="1"/>
      <protection locked="0"/>
    </xf>
    <xf numFmtId="0" fontId="29" fillId="0" borderId="28" xfId="0" applyNumberFormat="1" applyFont="1" applyFill="1" applyBorder="1" applyAlignment="1" applyProtection="1">
      <alignment vertical="top" wrapText="1"/>
      <protection locked="0"/>
    </xf>
    <xf numFmtId="0" fontId="19" fillId="0" borderId="28" xfId="0" applyNumberFormat="1" applyFont="1" applyFill="1" applyBorder="1" applyAlignment="1" applyProtection="1">
      <alignment horizontal="right" wrapText="1"/>
      <protection locked="0"/>
    </xf>
    <xf numFmtId="4" fontId="19" fillId="0" borderId="28" xfId="0" applyNumberFormat="1" applyFont="1" applyFill="1" applyBorder="1" applyAlignment="1" applyProtection="1">
      <alignment horizontal="right"/>
      <protection locked="0"/>
    </xf>
    <xf numFmtId="0" fontId="32" fillId="0" borderId="28" xfId="0" applyNumberFormat="1" applyFont="1" applyFill="1" applyBorder="1" applyAlignment="1" applyProtection="1">
      <alignment horizontal="fill" vertical="center" wrapText="1"/>
      <protection locked="0"/>
    </xf>
    <xf numFmtId="0" fontId="29" fillId="0" borderId="28" xfId="0" applyNumberFormat="1" applyFont="1" applyFill="1" applyBorder="1" applyAlignment="1" applyProtection="1">
      <alignment horizontal="fill" wrapText="1"/>
      <protection locked="0"/>
    </xf>
    <xf numFmtId="0" fontId="19" fillId="0" borderId="28" xfId="0" applyNumberFormat="1" applyFont="1" applyFill="1" applyBorder="1" applyAlignment="1" applyProtection="1">
      <alignment vertical="top" wrapText="1"/>
      <protection locked="0"/>
    </xf>
    <xf numFmtId="0" fontId="66" fillId="0" borderId="28" xfId="0" applyNumberFormat="1" applyFont="1" applyFill="1" applyBorder="1" applyAlignment="1" applyProtection="1">
      <alignment vertical="top" wrapText="1"/>
      <protection locked="0"/>
    </xf>
    <xf numFmtId="0" fontId="15" fillId="0" borderId="28" xfId="0" applyNumberFormat="1" applyFont="1" applyFill="1" applyBorder="1" applyAlignment="1" applyProtection="1">
      <alignment vertical="top" wrapText="1"/>
      <protection locked="0"/>
    </xf>
    <xf numFmtId="0" fontId="65" fillId="0" borderId="28" xfId="49" applyNumberFormat="1" applyFont="1" applyFill="1" applyBorder="1" applyAlignment="1" applyProtection="1">
      <alignment vertical="top" wrapText="1"/>
      <protection locked="0"/>
    </xf>
    <xf numFmtId="0" fontId="65" fillId="0" borderId="28" xfId="49" applyNumberFormat="1" applyFont="1" applyFill="1" applyBorder="1" applyAlignment="1" applyProtection="1" quotePrefix="1">
      <alignment vertical="top" wrapText="1"/>
      <protection locked="0"/>
    </xf>
    <xf numFmtId="0" fontId="15" fillId="0" borderId="28" xfId="0" applyNumberFormat="1" applyFont="1" applyFill="1" applyBorder="1" applyAlignment="1" applyProtection="1">
      <alignment/>
      <protection locked="0"/>
    </xf>
    <xf numFmtId="0" fontId="65" fillId="0" borderId="28" xfId="0" applyNumberFormat="1" applyFont="1" applyFill="1" applyBorder="1" applyAlignment="1" applyProtection="1" quotePrefix="1">
      <alignment vertical="top" wrapText="1"/>
      <protection locked="0"/>
    </xf>
    <xf numFmtId="4" fontId="15" fillId="0" borderId="28" xfId="0" applyNumberFormat="1" applyFont="1" applyFill="1" applyBorder="1" applyAlignment="1" applyProtection="1">
      <alignment horizontal="right" vertical="top"/>
      <protection locked="0"/>
    </xf>
    <xf numFmtId="0" fontId="15" fillId="0" borderId="28" xfId="0" applyNumberFormat="1" applyFont="1" applyFill="1" applyBorder="1" applyAlignment="1" applyProtection="1" quotePrefix="1">
      <alignment vertical="top" wrapText="1"/>
      <protection locked="0"/>
    </xf>
    <xf numFmtId="178" fontId="15" fillId="0" borderId="28" xfId="0" applyNumberFormat="1" applyFont="1" applyFill="1" applyBorder="1" applyAlignment="1" applyProtection="1">
      <alignment horizontal="right" vertical="top"/>
      <protection locked="0"/>
    </xf>
    <xf numFmtId="171" fontId="15" fillId="0" borderId="28" xfId="0" applyNumberFormat="1" applyFont="1" applyFill="1" applyBorder="1" applyAlignment="1" applyProtection="1">
      <alignment horizontal="right" vertical="top" shrinkToFit="1"/>
      <protection locked="0"/>
    </xf>
    <xf numFmtId="0" fontId="66" fillId="0" borderId="28" xfId="0" applyNumberFormat="1" applyFont="1" applyFill="1" applyBorder="1" applyAlignment="1" applyProtection="1" quotePrefix="1">
      <alignment vertical="top" wrapText="1"/>
      <protection locked="0"/>
    </xf>
    <xf numFmtId="167" fontId="74" fillId="0" borderId="28" xfId="0" applyNumberFormat="1" applyFont="1" applyFill="1" applyBorder="1" applyAlignment="1" applyProtection="1">
      <alignment horizontal="right" shrinkToFit="1"/>
      <protection locked="0"/>
    </xf>
    <xf numFmtId="0" fontId="74" fillId="0" borderId="28" xfId="0" applyNumberFormat="1" applyFont="1" applyFill="1" applyBorder="1" applyAlignment="1" applyProtection="1">
      <alignment/>
      <protection locked="0"/>
    </xf>
    <xf numFmtId="0" fontId="75" fillId="0" borderId="28" xfId="0" applyNumberFormat="1" applyFont="1" applyFill="1" applyBorder="1" applyAlignment="1" applyProtection="1">
      <alignment vertical="top" wrapText="1"/>
      <protection locked="0"/>
    </xf>
    <xf numFmtId="0" fontId="5" fillId="0" borderId="28" xfId="0" applyNumberFormat="1" applyFont="1" applyFill="1" applyBorder="1" applyAlignment="1" applyProtection="1">
      <alignment vertical="top" wrapText="1"/>
      <protection locked="0"/>
    </xf>
    <xf numFmtId="0" fontId="5" fillId="0" borderId="28" xfId="0" applyNumberFormat="1" applyFont="1" applyFill="1" applyBorder="1" applyAlignment="1" applyProtection="1">
      <alignment horizontal="right"/>
      <protection locked="0"/>
    </xf>
    <xf numFmtId="0" fontId="15" fillId="0" borderId="39" xfId="0" applyNumberFormat="1" applyFont="1" applyFill="1" applyBorder="1" applyAlignment="1" applyProtection="1">
      <alignment horizontal="right"/>
      <protection locked="0"/>
    </xf>
    <xf numFmtId="167" fontId="15" fillId="0" borderId="39" xfId="0" applyNumberFormat="1" applyFont="1" applyFill="1" applyBorder="1" applyAlignment="1" applyProtection="1">
      <alignment horizontal="right" shrinkToFit="1"/>
      <protection locked="0"/>
    </xf>
    <xf numFmtId="168" fontId="15" fillId="0" borderId="39" xfId="0" applyNumberFormat="1" applyFont="1" applyFill="1" applyBorder="1" applyAlignment="1" applyProtection="1">
      <alignment horizontal="right" shrinkToFit="1"/>
      <protection locked="0"/>
    </xf>
    <xf numFmtId="171" fontId="66" fillId="0" borderId="41" xfId="0" applyNumberFormat="1" applyFont="1" applyFill="1" applyBorder="1" applyAlignment="1" applyProtection="1">
      <alignment horizontal="left" vertical="top"/>
      <protection locked="0"/>
    </xf>
    <xf numFmtId="0" fontId="15" fillId="0" borderId="42" xfId="0" applyNumberFormat="1" applyFont="1" applyFill="1" applyBorder="1" applyAlignment="1" applyProtection="1">
      <alignment horizontal="right"/>
      <protection locked="0"/>
    </xf>
    <xf numFmtId="167" fontId="15" fillId="0" borderId="42" xfId="0" applyNumberFormat="1" applyFont="1" applyFill="1" applyBorder="1" applyAlignment="1" applyProtection="1">
      <alignment horizontal="right" shrinkToFit="1"/>
      <protection locked="0"/>
    </xf>
    <xf numFmtId="168" fontId="15" fillId="0" borderId="42" xfId="0" applyNumberFormat="1" applyFont="1" applyFill="1" applyBorder="1" applyAlignment="1" applyProtection="1">
      <alignment horizontal="right" shrinkToFit="1"/>
      <protection locked="0"/>
    </xf>
    <xf numFmtId="168" fontId="66" fillId="0" borderId="43" xfId="0" applyNumberFormat="1" applyFont="1" applyFill="1" applyBorder="1" applyAlignment="1" applyProtection="1">
      <alignment horizontal="right" shrinkToFit="1"/>
      <protection locked="0"/>
    </xf>
    <xf numFmtId="168" fontId="15" fillId="0" borderId="40" xfId="0" applyNumberFormat="1" applyFont="1" applyFill="1" applyBorder="1" applyAlignment="1" applyProtection="1">
      <alignment horizontal="right" shrinkToFit="1"/>
      <protection locked="0"/>
    </xf>
    <xf numFmtId="49" fontId="7" fillId="0" borderId="39" xfId="0" applyNumberFormat="1" applyFont="1" applyFill="1" applyBorder="1" applyAlignment="1" applyProtection="1" quotePrefix="1">
      <alignment horizontal="left" vertical="top"/>
      <protection locked="0"/>
    </xf>
    <xf numFmtId="0" fontId="19" fillId="0" borderId="39" xfId="0" applyNumberFormat="1" applyFont="1" applyFill="1" applyBorder="1" applyAlignment="1" applyProtection="1">
      <alignment vertical="top" wrapText="1"/>
      <protection locked="0"/>
    </xf>
    <xf numFmtId="0" fontId="19" fillId="0" borderId="39" xfId="0" applyNumberFormat="1" applyFont="1" applyFill="1" applyBorder="1" applyAlignment="1" applyProtection="1">
      <alignment horizontal="right" wrapText="1"/>
      <protection locked="0"/>
    </xf>
    <xf numFmtId="4" fontId="5" fillId="0" borderId="39" xfId="0" applyNumberFormat="1" applyFont="1" applyFill="1" applyBorder="1" applyAlignment="1" applyProtection="1">
      <alignment horizontal="right"/>
      <protection locked="0"/>
    </xf>
    <xf numFmtId="4" fontId="19" fillId="0" borderId="39" xfId="0" applyNumberFormat="1" applyFont="1" applyFill="1" applyBorder="1" applyAlignment="1" applyProtection="1">
      <alignment horizontal="right"/>
      <protection locked="0"/>
    </xf>
    <xf numFmtId="0" fontId="19" fillId="0" borderId="42" xfId="0" applyNumberFormat="1" applyFont="1" applyFill="1" applyBorder="1" applyAlignment="1" applyProtection="1">
      <alignment horizontal="right" wrapText="1"/>
      <protection locked="0"/>
    </xf>
    <xf numFmtId="4" fontId="5" fillId="0" borderId="42" xfId="0" applyNumberFormat="1" applyFont="1" applyFill="1" applyBorder="1" applyAlignment="1" applyProtection="1">
      <alignment horizontal="right" wrapText="1"/>
      <protection locked="0"/>
    </xf>
    <xf numFmtId="4" fontId="5" fillId="0" borderId="42" xfId="0" applyNumberFormat="1" applyFont="1" applyFill="1" applyBorder="1" applyAlignment="1" applyProtection="1">
      <alignment horizontal="right"/>
      <protection locked="0"/>
    </xf>
    <xf numFmtId="4" fontId="29" fillId="0" borderId="43" xfId="0" applyNumberFormat="1" applyFont="1" applyFill="1" applyBorder="1" applyAlignment="1" applyProtection="1">
      <alignment horizontal="right"/>
      <protection locked="0"/>
    </xf>
    <xf numFmtId="0" fontId="65" fillId="0" borderId="40" xfId="49" applyNumberFormat="1" applyFont="1" applyFill="1" applyBorder="1" applyAlignment="1" applyProtection="1">
      <alignment vertical="top" wrapText="1"/>
      <protection locked="0"/>
    </xf>
    <xf numFmtId="0" fontId="15" fillId="0" borderId="40" xfId="0" applyNumberFormat="1" applyFont="1" applyFill="1" applyBorder="1" applyAlignment="1" applyProtection="1">
      <alignment horizontal="right"/>
      <protection locked="0"/>
    </xf>
    <xf numFmtId="0" fontId="15" fillId="0" borderId="40" xfId="0" applyNumberFormat="1" applyFont="1" applyFill="1" applyBorder="1" applyAlignment="1" applyProtection="1">
      <alignment vertical="top" wrapText="1"/>
      <protection locked="0"/>
    </xf>
    <xf numFmtId="167" fontId="15" fillId="0" borderId="40" xfId="0" applyNumberFormat="1" applyFont="1" applyFill="1" applyBorder="1" applyAlignment="1" applyProtection="1">
      <alignment horizontal="right" shrinkToFit="1"/>
      <protection locked="0"/>
    </xf>
    <xf numFmtId="0" fontId="65" fillId="0" borderId="40" xfId="0" applyNumberFormat="1" applyFont="1" applyFill="1" applyBorder="1" applyAlignment="1" applyProtection="1">
      <alignment vertical="top" wrapText="1"/>
      <protection locked="0"/>
    </xf>
    <xf numFmtId="171" fontId="15" fillId="0" borderId="40" xfId="0" applyNumberFormat="1" applyFont="1" applyFill="1" applyBorder="1" applyAlignment="1" applyProtection="1">
      <alignment horizontal="right" vertical="top" shrinkToFit="1"/>
      <protection locked="0"/>
    </xf>
    <xf numFmtId="0" fontId="73" fillId="0" borderId="28" xfId="0" applyNumberFormat="1" applyFont="1" applyFill="1" applyBorder="1" applyAlignment="1" applyProtection="1">
      <alignment vertical="top" wrapText="1"/>
      <protection locked="0"/>
    </xf>
    <xf numFmtId="0" fontId="64" fillId="0" borderId="28" xfId="0" applyNumberFormat="1" applyFont="1" applyFill="1" applyBorder="1" applyAlignment="1" applyProtection="1">
      <alignment vertical="top" wrapText="1"/>
      <protection locked="0"/>
    </xf>
    <xf numFmtId="0" fontId="23" fillId="0" borderId="0" xfId="0" applyNumberFormat="1" applyFont="1" applyFill="1" applyBorder="1" applyAlignment="1" applyProtection="1" quotePrefix="1">
      <alignment horizontal="left" vertical="top"/>
      <protection locked="0"/>
    </xf>
    <xf numFmtId="0" fontId="12" fillId="0" borderId="0" xfId="0" applyNumberFormat="1" applyFont="1" applyFill="1" applyBorder="1" applyAlignment="1" applyProtection="1">
      <alignment horizontal="center" vertical="center"/>
      <protection locked="0"/>
    </xf>
    <xf numFmtId="0" fontId="4" fillId="0" borderId="28" xfId="0" applyNumberFormat="1" applyFont="1" applyFill="1" applyBorder="1" applyAlignment="1" applyProtection="1">
      <alignment vertical="center" wrapText="1"/>
      <protection locked="0"/>
    </xf>
    <xf numFmtId="0" fontId="34" fillId="0" borderId="28" xfId="0" applyNumberFormat="1" applyFont="1" applyFill="1" applyBorder="1" applyAlignment="1" applyProtection="1">
      <alignment horizontal="center" wrapText="1"/>
      <protection locked="0"/>
    </xf>
    <xf numFmtId="0" fontId="5" fillId="0" borderId="0" xfId="0" applyFont="1" applyFill="1" applyAlignment="1" applyProtection="1">
      <alignment/>
      <protection locked="0"/>
    </xf>
    <xf numFmtId="0" fontId="57" fillId="0" borderId="0" xfId="0" applyFont="1" applyFill="1" applyBorder="1" applyAlignment="1" applyProtection="1">
      <alignment vertical="center" wrapText="1"/>
      <protection locked="0"/>
    </xf>
    <xf numFmtId="0" fontId="8" fillId="0" borderId="0" xfId="0" applyFont="1" applyFill="1" applyAlignment="1" applyProtection="1">
      <alignment/>
      <protection locked="0"/>
    </xf>
    <xf numFmtId="0" fontId="12" fillId="0" borderId="0" xfId="0" applyNumberFormat="1" applyFont="1" applyFill="1" applyBorder="1" applyAlignment="1" applyProtection="1">
      <alignment horizontal="center" vertical="top"/>
      <protection locked="0"/>
    </xf>
    <xf numFmtId="0" fontId="12" fillId="0" borderId="0" xfId="0" applyNumberFormat="1" applyFont="1" applyFill="1" applyBorder="1" applyAlignment="1" applyProtection="1">
      <alignment horizontal="right" vertical="top"/>
      <protection locked="0"/>
    </xf>
    <xf numFmtId="4" fontId="5" fillId="0" borderId="0" xfId="0" applyNumberFormat="1" applyFont="1" applyFill="1" applyBorder="1" applyAlignment="1" applyProtection="1">
      <alignment horizontal="right" vertical="top"/>
      <protection locked="0"/>
    </xf>
    <xf numFmtId="171" fontId="4" fillId="0" borderId="28" xfId="0" applyNumberFormat="1" applyFont="1" applyFill="1" applyBorder="1" applyAlignment="1" applyProtection="1">
      <alignment horizontal="right" vertical="center" shrinkToFit="1"/>
      <protection locked="0"/>
    </xf>
    <xf numFmtId="0" fontId="4" fillId="0" borderId="28" xfId="0" applyNumberFormat="1" applyFont="1" applyFill="1" applyBorder="1" applyAlignment="1" applyProtection="1">
      <alignment horizontal="center" vertical="center"/>
      <protection locked="0"/>
    </xf>
    <xf numFmtId="167" fontId="4" fillId="0" borderId="28" xfId="0" applyNumberFormat="1" applyFont="1" applyFill="1" applyBorder="1" applyAlignment="1" applyProtection="1">
      <alignment horizontal="center" vertical="center" shrinkToFit="1"/>
      <protection locked="0"/>
    </xf>
    <xf numFmtId="167" fontId="4" fillId="0" borderId="28" xfId="0" applyNumberFormat="1" applyFont="1" applyFill="1" applyBorder="1" applyAlignment="1" applyProtection="1">
      <alignment horizontal="center" vertical="center" wrapText="1" shrinkToFit="1"/>
      <protection locked="0"/>
    </xf>
    <xf numFmtId="4" fontId="4" fillId="0" borderId="28" xfId="0" applyNumberFormat="1" applyFont="1" applyFill="1" applyBorder="1" applyAlignment="1" applyProtection="1">
      <alignment horizontal="center" vertical="center" wrapText="1" shrinkToFit="1"/>
      <protection locked="0"/>
    </xf>
    <xf numFmtId="171" fontId="5" fillId="0" borderId="28" xfId="59" applyNumberFormat="1" applyFont="1" applyFill="1" applyBorder="1" applyAlignment="1" applyProtection="1">
      <alignment horizontal="right" shrinkToFit="1"/>
      <protection locked="0"/>
    </xf>
    <xf numFmtId="0" fontId="35" fillId="0" borderId="28" xfId="59" applyNumberFormat="1" applyFont="1" applyFill="1" applyBorder="1" applyAlignment="1" applyProtection="1">
      <alignment horizontal="center"/>
      <protection locked="0"/>
    </xf>
    <xf numFmtId="173" fontId="35" fillId="0" borderId="28" xfId="59" applyNumberFormat="1" applyFont="1" applyFill="1" applyBorder="1" applyAlignment="1" applyProtection="1">
      <alignment horizontal="center" shrinkToFit="1"/>
      <protection locked="0"/>
    </xf>
    <xf numFmtId="4" fontId="35" fillId="0" borderId="28" xfId="0" applyNumberFormat="1" applyFont="1" applyFill="1" applyBorder="1" applyAlignment="1" applyProtection="1">
      <alignment horizontal="center"/>
      <protection locked="0"/>
    </xf>
    <xf numFmtId="2" fontId="5" fillId="0" borderId="0" xfId="0" applyNumberFormat="1" applyFont="1" applyFill="1" applyBorder="1" applyAlignment="1" applyProtection="1">
      <alignment horizontal="right" vertical="center" wrapText="1"/>
      <protection locked="0"/>
    </xf>
    <xf numFmtId="0" fontId="15" fillId="0" borderId="0" xfId="0" applyFont="1" applyFill="1" applyAlignment="1" applyProtection="1">
      <alignment/>
      <protection locked="0"/>
    </xf>
    <xf numFmtId="0" fontId="5" fillId="0" borderId="0" xfId="0" applyFont="1" applyFill="1" applyAlignment="1" applyProtection="1">
      <alignment horizontal="right"/>
      <protection locked="0"/>
    </xf>
    <xf numFmtId="49" fontId="5" fillId="0" borderId="28" xfId="54" applyNumberFormat="1" applyFont="1" applyFill="1" applyBorder="1" applyAlignment="1">
      <alignment horizontal="center"/>
      <protection/>
    </xf>
    <xf numFmtId="0" fontId="5" fillId="0" borderId="28" xfId="0" applyNumberFormat="1" applyFont="1" applyFill="1" applyBorder="1" applyAlignment="1" applyProtection="1">
      <alignment horizontal="center"/>
      <protection/>
    </xf>
    <xf numFmtId="0" fontId="5" fillId="0" borderId="40" xfId="0" applyNumberFormat="1" applyFont="1" applyFill="1" applyBorder="1" applyAlignment="1" applyProtection="1">
      <alignment horizontal="center"/>
      <protection/>
    </xf>
    <xf numFmtId="49" fontId="5" fillId="0" borderId="0" xfId="54" applyNumberFormat="1" applyFont="1" applyFill="1" applyAlignment="1">
      <alignment horizontal="center"/>
      <protection/>
    </xf>
    <xf numFmtId="4" fontId="8" fillId="0" borderId="28" xfId="54" applyNumberFormat="1" applyFont="1" applyFill="1" applyBorder="1" applyAlignment="1">
      <alignment/>
      <protection/>
    </xf>
    <xf numFmtId="0" fontId="29" fillId="0" borderId="0" xfId="0" applyNumberFormat="1" applyFont="1" applyFill="1" applyBorder="1" applyAlignment="1" applyProtection="1" quotePrefix="1">
      <alignment/>
      <protection/>
    </xf>
    <xf numFmtId="4" fontId="5" fillId="0" borderId="0" xfId="0" applyNumberFormat="1" applyFont="1" applyFill="1" applyBorder="1" applyAlignment="1" applyProtection="1">
      <alignment/>
      <protection/>
    </xf>
    <xf numFmtId="0" fontId="5" fillId="0" borderId="16" xfId="0" applyNumberFormat="1" applyFont="1" applyFill="1" applyBorder="1" applyAlignment="1" applyProtection="1">
      <alignment/>
      <protection/>
    </xf>
    <xf numFmtId="4" fontId="5" fillId="0" borderId="16" xfId="0" applyNumberFormat="1" applyFont="1" applyFill="1" applyBorder="1" applyAlignment="1" applyProtection="1">
      <alignment/>
      <protection/>
    </xf>
    <xf numFmtId="0" fontId="4" fillId="0" borderId="28" xfId="0" applyNumberFormat="1" applyFont="1" applyFill="1" applyBorder="1" applyAlignment="1" applyProtection="1">
      <alignment wrapText="1"/>
      <protection/>
    </xf>
    <xf numFmtId="0" fontId="4" fillId="0" borderId="28" xfId="0" applyNumberFormat="1" applyFont="1" applyFill="1" applyBorder="1" applyAlignment="1" applyProtection="1">
      <alignment/>
      <protection/>
    </xf>
    <xf numFmtId="167" fontId="4" fillId="0" borderId="28" xfId="0" applyNumberFormat="1" applyFont="1" applyFill="1" applyBorder="1" applyAlignment="1" applyProtection="1">
      <alignment shrinkToFit="1"/>
      <protection/>
    </xf>
    <xf numFmtId="4" fontId="4" fillId="0" borderId="28" xfId="0" applyNumberFormat="1" applyFont="1" applyFill="1" applyBorder="1" applyAlignment="1" applyProtection="1">
      <alignment wrapText="1" shrinkToFit="1"/>
      <protection/>
    </xf>
    <xf numFmtId="49" fontId="5" fillId="0" borderId="28" xfId="54" applyNumberFormat="1" applyFont="1" applyFill="1" applyBorder="1" applyAlignment="1">
      <alignment/>
      <protection/>
    </xf>
    <xf numFmtId="1" fontId="5" fillId="0" borderId="28" xfId="54" applyNumberFormat="1" applyFont="1" applyFill="1" applyBorder="1" applyAlignment="1">
      <alignment/>
      <protection/>
    </xf>
    <xf numFmtId="0" fontId="4" fillId="0" borderId="28" xfId="42" applyNumberFormat="1" applyFont="1" applyFill="1" applyBorder="1" applyAlignment="1" applyProtection="1">
      <alignment wrapText="1"/>
      <protection/>
    </xf>
    <xf numFmtId="0" fontId="5" fillId="0" borderId="28" xfId="0" applyNumberFormat="1" applyFont="1" applyFill="1" applyBorder="1" applyAlignment="1" applyProtection="1">
      <alignment/>
      <protection/>
    </xf>
    <xf numFmtId="167" fontId="5" fillId="0" borderId="28" xfId="0" applyNumberFormat="1" applyFont="1" applyFill="1" applyBorder="1" applyAlignment="1" applyProtection="1">
      <alignment shrinkToFit="1"/>
      <protection/>
    </xf>
    <xf numFmtId="0" fontId="5" fillId="0" borderId="28" xfId="42" applyNumberFormat="1" applyFont="1" applyFill="1" applyBorder="1" applyAlignment="1" applyProtection="1">
      <alignment wrapText="1"/>
      <protection/>
    </xf>
    <xf numFmtId="0" fontId="5" fillId="0" borderId="40" xfId="42" applyNumberFormat="1" applyFont="1" applyFill="1" applyBorder="1" applyAlignment="1" applyProtection="1">
      <alignment wrapText="1"/>
      <protection/>
    </xf>
    <xf numFmtId="0" fontId="5" fillId="0" borderId="40" xfId="0" applyNumberFormat="1" applyFont="1" applyFill="1" applyBorder="1" applyAlignment="1" applyProtection="1">
      <alignment/>
      <protection/>
    </xf>
    <xf numFmtId="167" fontId="5" fillId="0" borderId="40" xfId="0" applyNumberFormat="1" applyFont="1" applyFill="1" applyBorder="1" applyAlignment="1" applyProtection="1">
      <alignment shrinkToFit="1"/>
      <protection/>
    </xf>
    <xf numFmtId="4" fontId="5" fillId="0" borderId="40" xfId="72" applyNumberFormat="1" applyFont="1" applyFill="1" applyBorder="1" applyAlignment="1" applyProtection="1">
      <alignment/>
      <protection/>
    </xf>
    <xf numFmtId="0" fontId="5" fillId="0" borderId="40" xfId="0" applyNumberFormat="1" applyFont="1" applyFill="1" applyBorder="1" applyAlignment="1" applyProtection="1" quotePrefix="1">
      <alignment wrapText="1"/>
      <protection/>
    </xf>
    <xf numFmtId="0" fontId="5" fillId="0" borderId="39" xfId="0" applyNumberFormat="1" applyFont="1" applyFill="1" applyBorder="1" applyAlignment="1" applyProtection="1">
      <alignment wrapText="1"/>
      <protection/>
    </xf>
    <xf numFmtId="0" fontId="5" fillId="0" borderId="39" xfId="0" applyNumberFormat="1" applyFont="1" applyFill="1" applyBorder="1" applyAlignment="1" applyProtection="1">
      <alignment/>
      <protection/>
    </xf>
    <xf numFmtId="167" fontId="5" fillId="0" borderId="39" xfId="0" applyNumberFormat="1" applyFont="1" applyFill="1" applyBorder="1" applyAlignment="1" applyProtection="1">
      <alignment shrinkToFit="1"/>
      <protection/>
    </xf>
    <xf numFmtId="4" fontId="5" fillId="0" borderId="39" xfId="54" applyNumberFormat="1" applyFont="1" applyFill="1" applyBorder="1" applyAlignment="1">
      <alignment/>
      <protection/>
    </xf>
    <xf numFmtId="4" fontId="5" fillId="0" borderId="39" xfId="72" applyNumberFormat="1" applyFont="1" applyFill="1" applyBorder="1" applyAlignment="1" applyProtection="1">
      <alignment/>
      <protection/>
    </xf>
    <xf numFmtId="4" fontId="5" fillId="0" borderId="39" xfId="0" applyNumberFormat="1" applyFont="1" applyFill="1" applyBorder="1" applyAlignment="1">
      <alignment/>
    </xf>
    <xf numFmtId="0" fontId="5" fillId="0" borderId="28" xfId="0" applyNumberFormat="1" applyFont="1" applyFill="1" applyBorder="1" applyAlignment="1" applyProtection="1">
      <alignment wrapText="1"/>
      <protection/>
    </xf>
    <xf numFmtId="4" fontId="5" fillId="0" borderId="28" xfId="72" applyNumberFormat="1" applyFont="1" applyFill="1" applyBorder="1" applyAlignment="1" applyProtection="1">
      <alignment/>
      <protection/>
    </xf>
    <xf numFmtId="4" fontId="5" fillId="0" borderId="28" xfId="0" applyNumberFormat="1" applyFont="1" applyFill="1" applyBorder="1" applyAlignment="1" applyProtection="1">
      <alignment shrinkToFit="1"/>
      <protection locked="0"/>
    </xf>
    <xf numFmtId="0" fontId="5" fillId="0" borderId="40" xfId="0" applyNumberFormat="1" applyFont="1" applyFill="1" applyBorder="1" applyAlignment="1" applyProtection="1">
      <alignment wrapText="1"/>
      <protection/>
    </xf>
    <xf numFmtId="4" fontId="5" fillId="0" borderId="40" xfId="0" applyNumberFormat="1" applyFont="1" applyFill="1" applyBorder="1" applyAlignment="1" applyProtection="1">
      <alignment shrinkToFit="1"/>
      <protection locked="0"/>
    </xf>
    <xf numFmtId="49" fontId="8" fillId="0" borderId="42" xfId="54" applyNumberFormat="1" applyFont="1" applyFill="1" applyBorder="1" applyAlignment="1">
      <alignment/>
      <protection/>
    </xf>
    <xf numFmtId="1" fontId="8" fillId="0" borderId="42" xfId="54" applyNumberFormat="1" applyFont="1" applyFill="1" applyBorder="1" applyAlignment="1">
      <alignment/>
      <protection/>
    </xf>
    <xf numFmtId="49" fontId="5" fillId="0" borderId="0" xfId="54" applyNumberFormat="1" applyFont="1" applyFill="1" applyAlignment="1">
      <alignment/>
      <protection/>
    </xf>
    <xf numFmtId="1" fontId="5" fillId="0" borderId="0" xfId="54" applyNumberFormat="1" applyFont="1" applyFill="1" applyAlignment="1">
      <alignment/>
      <protection/>
    </xf>
    <xf numFmtId="0" fontId="12" fillId="0" borderId="0" xfId="0" applyNumberFormat="1" applyFont="1" applyFill="1" applyBorder="1" applyAlignment="1" applyProtection="1">
      <alignment/>
      <protection/>
    </xf>
    <xf numFmtId="0" fontId="23" fillId="0" borderId="0" xfId="0" applyNumberFormat="1" applyFont="1" applyFill="1" applyBorder="1" applyAlignment="1" applyProtection="1" quotePrefix="1">
      <alignment/>
      <protection/>
    </xf>
    <xf numFmtId="0" fontId="12" fillId="0" borderId="16" xfId="0" applyNumberFormat="1" applyFont="1" applyFill="1" applyBorder="1" applyAlignment="1" applyProtection="1">
      <alignment/>
      <protection/>
    </xf>
    <xf numFmtId="167" fontId="4" fillId="0" borderId="28" xfId="0" applyNumberFormat="1" applyFont="1" applyFill="1" applyBorder="1" applyAlignment="1" applyProtection="1">
      <alignment wrapText="1" shrinkToFit="1"/>
      <protection/>
    </xf>
    <xf numFmtId="49" fontId="5" fillId="0" borderId="28" xfId="0" applyNumberFormat="1" applyFont="1" applyFill="1" applyBorder="1" applyAlignment="1">
      <alignment/>
    </xf>
    <xf numFmtId="1" fontId="5" fillId="0" borderId="28" xfId="0" applyNumberFormat="1" applyFont="1" applyFill="1" applyBorder="1" applyAlignment="1">
      <alignment/>
    </xf>
    <xf numFmtId="0" fontId="65" fillId="0" borderId="28" xfId="0" applyNumberFormat="1" applyFont="1" applyFill="1" applyBorder="1" applyAlignment="1" applyProtection="1">
      <alignment wrapText="1"/>
      <protection/>
    </xf>
    <xf numFmtId="0" fontId="19" fillId="0" borderId="28" xfId="0" applyNumberFormat="1" applyFont="1" applyFill="1" applyBorder="1" applyAlignment="1" applyProtection="1">
      <alignment wrapText="1"/>
      <protection/>
    </xf>
    <xf numFmtId="167" fontId="15" fillId="0" borderId="28" xfId="0" applyNumberFormat="1" applyFont="1" applyFill="1" applyBorder="1" applyAlignment="1" applyProtection="1">
      <alignment shrinkToFit="1"/>
      <protection/>
    </xf>
    <xf numFmtId="0" fontId="65" fillId="0" borderId="40" xfId="0" applyNumberFormat="1" applyFont="1" applyFill="1" applyBorder="1" applyAlignment="1" applyProtection="1" quotePrefix="1">
      <alignment wrapText="1"/>
      <protection/>
    </xf>
    <xf numFmtId="49" fontId="8" fillId="0" borderId="42" xfId="0" applyNumberFormat="1" applyFont="1" applyFill="1" applyBorder="1" applyAlignment="1">
      <alignment/>
    </xf>
    <xf numFmtId="1" fontId="8" fillId="0" borderId="42" xfId="0" applyNumberFormat="1" applyFont="1" applyFill="1" applyBorder="1" applyAlignment="1">
      <alignment/>
    </xf>
    <xf numFmtId="49" fontId="59" fillId="0" borderId="0" xfId="0" applyNumberFormat="1" applyFont="1" applyFill="1" applyAlignment="1">
      <alignment/>
    </xf>
    <xf numFmtId="1" fontId="59" fillId="0" borderId="0" xfId="0" applyNumberFormat="1" applyFont="1" applyFill="1" applyAlignment="1">
      <alignment/>
    </xf>
    <xf numFmtId="0" fontId="8" fillId="0" borderId="0" xfId="0" applyNumberFormat="1" applyFont="1" applyFill="1" applyAlignment="1" applyProtection="1">
      <alignment/>
      <protection/>
    </xf>
    <xf numFmtId="167" fontId="5" fillId="0" borderId="0" xfId="0" applyNumberFormat="1" applyFont="1" applyFill="1" applyAlignment="1" applyProtection="1">
      <alignment shrinkToFit="1"/>
      <protection/>
    </xf>
    <xf numFmtId="168" fontId="5" fillId="0" borderId="0" xfId="0" applyNumberFormat="1" applyFont="1" applyFill="1" applyAlignment="1" applyProtection="1">
      <alignment shrinkToFit="1"/>
      <protection locked="0"/>
    </xf>
    <xf numFmtId="168" fontId="5" fillId="0" borderId="0" xfId="0" applyNumberFormat="1" applyFont="1" applyFill="1" applyAlignment="1" applyProtection="1">
      <alignment shrinkToFit="1"/>
      <protection/>
    </xf>
    <xf numFmtId="0" fontId="5" fillId="0" borderId="0" xfId="42" applyNumberFormat="1" applyFont="1" applyFill="1" applyAlignment="1" applyProtection="1">
      <alignment wrapText="1"/>
      <protection/>
    </xf>
    <xf numFmtId="168" fontId="5" fillId="0" borderId="28" xfId="0" applyNumberFormat="1" applyFont="1" applyFill="1" applyBorder="1" applyAlignment="1" applyProtection="1">
      <alignment shrinkToFit="1"/>
      <protection locked="0"/>
    </xf>
    <xf numFmtId="168" fontId="5" fillId="0" borderId="28" xfId="0" applyNumberFormat="1" applyFont="1" applyFill="1" applyBorder="1" applyAlignment="1" applyProtection="1">
      <alignment shrinkToFit="1"/>
      <protection/>
    </xf>
    <xf numFmtId="168" fontId="5" fillId="0" borderId="40" xfId="0" applyNumberFormat="1" applyFont="1" applyFill="1" applyBorder="1" applyAlignment="1" applyProtection="1">
      <alignment shrinkToFit="1"/>
      <protection locked="0"/>
    </xf>
    <xf numFmtId="168" fontId="5" fillId="0" borderId="40" xfId="0" applyNumberFormat="1" applyFont="1" applyFill="1" applyBorder="1" applyAlignment="1" applyProtection="1">
      <alignment shrinkToFit="1"/>
      <protection/>
    </xf>
    <xf numFmtId="0" fontId="5" fillId="0" borderId="0"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0" fontId="4" fillId="0" borderId="28" xfId="0" applyNumberFormat="1" applyFont="1" applyFill="1" applyBorder="1" applyAlignment="1" applyProtection="1">
      <alignment horizontal="center"/>
      <protection/>
    </xf>
    <xf numFmtId="49" fontId="8" fillId="0" borderId="42" xfId="54" applyNumberFormat="1" applyFont="1" applyFill="1" applyBorder="1" applyAlignment="1">
      <alignment horizontal="center"/>
      <protection/>
    </xf>
    <xf numFmtId="167" fontId="4" fillId="0" borderId="28" xfId="0" applyNumberFormat="1" applyFont="1" applyFill="1" applyBorder="1" applyAlignment="1" applyProtection="1">
      <alignment horizontal="center" wrapText="1" shrinkToFit="1"/>
      <protection/>
    </xf>
    <xf numFmtId="4" fontId="4" fillId="0" borderId="28" xfId="0" applyNumberFormat="1" applyFont="1" applyFill="1" applyBorder="1" applyAlignment="1" applyProtection="1">
      <alignment horizontal="center" wrapText="1" shrinkToFit="1"/>
      <protection/>
    </xf>
    <xf numFmtId="0" fontId="15" fillId="0" borderId="28" xfId="0" applyNumberFormat="1" applyFont="1" applyFill="1" applyBorder="1" applyAlignment="1" applyProtection="1" quotePrefix="1">
      <alignment wrapText="1"/>
      <protection/>
    </xf>
    <xf numFmtId="0" fontId="15" fillId="0" borderId="28" xfId="0" applyNumberFormat="1" applyFont="1" applyFill="1" applyBorder="1" applyAlignment="1" applyProtection="1">
      <alignment wrapText="1"/>
      <protection/>
    </xf>
    <xf numFmtId="0" fontId="8" fillId="0" borderId="42" xfId="0" applyNumberFormat="1" applyFont="1" applyFill="1" applyBorder="1" applyAlignment="1" applyProtection="1">
      <alignment wrapText="1"/>
      <protection/>
    </xf>
    <xf numFmtId="167" fontId="8" fillId="0" borderId="42" xfId="0" applyNumberFormat="1" applyFont="1" applyFill="1" applyBorder="1" applyAlignment="1" applyProtection="1">
      <alignment shrinkToFit="1"/>
      <protection/>
    </xf>
    <xf numFmtId="168" fontId="8" fillId="0" borderId="42" xfId="0" applyNumberFormat="1" applyFont="1" applyFill="1" applyBorder="1" applyAlignment="1" applyProtection="1">
      <alignment shrinkToFit="1"/>
      <protection locked="0"/>
    </xf>
    <xf numFmtId="168" fontId="8" fillId="0" borderId="43" xfId="0" applyNumberFormat="1" applyFont="1" applyFill="1" applyBorder="1" applyAlignment="1" applyProtection="1">
      <alignment shrinkToFit="1"/>
      <protection/>
    </xf>
    <xf numFmtId="0" fontId="5" fillId="0" borderId="42" xfId="0" applyNumberFormat="1" applyFont="1" applyFill="1" applyBorder="1" applyAlignment="1" applyProtection="1">
      <alignment wrapText="1"/>
      <protection/>
    </xf>
    <xf numFmtId="167" fontId="5" fillId="0" borderId="42" xfId="0" applyNumberFormat="1" applyFont="1" applyFill="1" applyBorder="1" applyAlignment="1" applyProtection="1">
      <alignment shrinkToFit="1"/>
      <protection/>
    </xf>
    <xf numFmtId="168" fontId="5" fillId="0" borderId="42" xfId="0" applyNumberFormat="1" applyFont="1" applyFill="1" applyBorder="1" applyAlignment="1" applyProtection="1">
      <alignment shrinkToFit="1"/>
      <protection locked="0"/>
    </xf>
    <xf numFmtId="3" fontId="35" fillId="0" borderId="28" xfId="59" applyNumberFormat="1" applyFont="1" applyFill="1" applyBorder="1" applyAlignment="1" applyProtection="1">
      <alignment horizontal="center" shrinkToFit="1"/>
      <protection/>
    </xf>
    <xf numFmtId="0" fontId="7" fillId="0" borderId="28" xfId="42" applyNumberFormat="1" applyFont="1" applyFill="1" applyBorder="1" applyAlignment="1" applyProtection="1">
      <alignment wrapText="1"/>
      <protection/>
    </xf>
    <xf numFmtId="167" fontId="4" fillId="0" borderId="28" xfId="0" applyNumberFormat="1" applyFont="1" applyFill="1" applyBorder="1" applyAlignment="1" applyProtection="1">
      <alignment horizontal="center" shrinkToFit="1"/>
      <protection/>
    </xf>
    <xf numFmtId="168" fontId="8" fillId="0" borderId="28" xfId="0" applyNumberFormat="1" applyFont="1" applyFill="1" applyBorder="1" applyAlignment="1" applyProtection="1">
      <alignment shrinkToFit="1"/>
      <protection/>
    </xf>
    <xf numFmtId="0" fontId="4" fillId="0" borderId="28" xfId="0" applyNumberFormat="1" applyFont="1" applyFill="1" applyBorder="1" applyAlignment="1" applyProtection="1">
      <alignment horizontal="left" wrapText="1"/>
      <protection/>
    </xf>
    <xf numFmtId="0" fontId="4" fillId="0" borderId="42" xfId="0" applyNumberFormat="1" applyFont="1" applyFill="1" applyBorder="1" applyAlignment="1" applyProtection="1">
      <alignment wrapText="1"/>
      <protection/>
    </xf>
    <xf numFmtId="167" fontId="4" fillId="0" borderId="42" xfId="0" applyNumberFormat="1" applyFont="1" applyFill="1" applyBorder="1" applyAlignment="1" applyProtection="1">
      <alignment shrinkToFit="1"/>
      <protection/>
    </xf>
    <xf numFmtId="168" fontId="4" fillId="0" borderId="42" xfId="0" applyNumberFormat="1" applyFont="1" applyFill="1" applyBorder="1" applyAlignment="1" applyProtection="1">
      <alignment shrinkToFit="1"/>
      <protection locked="0"/>
    </xf>
    <xf numFmtId="0" fontId="4" fillId="0" borderId="42" xfId="0" applyNumberFormat="1" applyFont="1" applyFill="1" applyBorder="1" applyAlignment="1" applyProtection="1">
      <alignment horizontal="center"/>
      <protection/>
    </xf>
    <xf numFmtId="0" fontId="5" fillId="0" borderId="42" xfId="0" applyNumberFormat="1" applyFont="1" applyFill="1" applyBorder="1" applyAlignment="1" applyProtection="1">
      <alignment horizontal="center"/>
      <protection/>
    </xf>
    <xf numFmtId="0" fontId="8" fillId="0" borderId="42" xfId="0" applyNumberFormat="1" applyFont="1" applyFill="1" applyBorder="1" applyAlignment="1" applyProtection="1">
      <alignment horizontal="center"/>
      <protection/>
    </xf>
    <xf numFmtId="0" fontId="7" fillId="0" borderId="28" xfId="42" applyNumberFormat="1" applyFont="1" applyFill="1" applyBorder="1" applyAlignment="1" applyProtection="1">
      <alignment horizontal="center" wrapText="1"/>
      <protection/>
    </xf>
    <xf numFmtId="0" fontId="8" fillId="0" borderId="28" xfId="0" applyNumberFormat="1" applyFont="1" applyFill="1" applyBorder="1" applyAlignment="1" applyProtection="1" quotePrefix="1">
      <alignment/>
      <protection/>
    </xf>
    <xf numFmtId="0" fontId="5" fillId="0" borderId="28" xfId="0" applyFont="1" applyBorder="1" applyAlignment="1" applyProtection="1">
      <alignment wrapText="1"/>
      <protection/>
    </xf>
    <xf numFmtId="0" fontId="76" fillId="0" borderId="28" xfId="50" applyNumberFormat="1" applyFont="1" applyFill="1" applyBorder="1" applyAlignment="1" applyProtection="1">
      <alignment wrapText="1"/>
      <protection/>
    </xf>
    <xf numFmtId="0" fontId="66" fillId="0" borderId="28" xfId="50" applyNumberFormat="1" applyFont="1" applyFill="1" applyBorder="1" applyAlignment="1" applyProtection="1">
      <alignment wrapText="1"/>
      <protection/>
    </xf>
    <xf numFmtId="0" fontId="4" fillId="0" borderId="39" xfId="0" applyNumberFormat="1" applyFont="1" applyFill="1" applyBorder="1" applyAlignment="1" applyProtection="1">
      <alignment wrapText="1"/>
      <protection/>
    </xf>
    <xf numFmtId="0" fontId="4" fillId="0" borderId="39" xfId="0" applyNumberFormat="1" applyFont="1" applyFill="1" applyBorder="1" applyAlignment="1" applyProtection="1">
      <alignment horizontal="center"/>
      <protection/>
    </xf>
    <xf numFmtId="167" fontId="4" fillId="0" borderId="39" xfId="0" applyNumberFormat="1" applyFont="1" applyFill="1" applyBorder="1" applyAlignment="1" applyProtection="1">
      <alignment shrinkToFit="1"/>
      <protection/>
    </xf>
    <xf numFmtId="168" fontId="4" fillId="0" borderId="39" xfId="0" applyNumberFormat="1" applyFont="1" applyFill="1" applyBorder="1" applyAlignment="1" applyProtection="1">
      <alignment shrinkToFit="1"/>
      <protection locked="0"/>
    </xf>
    <xf numFmtId="168" fontId="8" fillId="0" borderId="39" xfId="0" applyNumberFormat="1" applyFont="1" applyFill="1" applyBorder="1" applyAlignment="1" applyProtection="1">
      <alignment shrinkToFit="1"/>
      <protection/>
    </xf>
    <xf numFmtId="0" fontId="4" fillId="0" borderId="47" xfId="0" applyNumberFormat="1" applyFont="1" applyFill="1" applyBorder="1" applyAlignment="1" applyProtection="1">
      <alignment wrapText="1"/>
      <protection/>
    </xf>
    <xf numFmtId="0" fontId="4" fillId="0" borderId="47" xfId="0" applyNumberFormat="1" applyFont="1" applyFill="1" applyBorder="1" applyAlignment="1" applyProtection="1">
      <alignment horizontal="center"/>
      <protection/>
    </xf>
    <xf numFmtId="167" fontId="4" fillId="0" borderId="47" xfId="0" applyNumberFormat="1" applyFont="1" applyFill="1" applyBorder="1" applyAlignment="1" applyProtection="1">
      <alignment shrinkToFit="1"/>
      <protection/>
    </xf>
    <xf numFmtId="168" fontId="4" fillId="0" borderId="47" xfId="0" applyNumberFormat="1" applyFont="1" applyFill="1" applyBorder="1" applyAlignment="1" applyProtection="1">
      <alignment shrinkToFit="1"/>
      <protection locked="0"/>
    </xf>
    <xf numFmtId="168" fontId="8" fillId="0" borderId="47" xfId="0" applyNumberFormat="1" applyFont="1" applyFill="1" applyBorder="1" applyAlignment="1" applyProtection="1">
      <alignment shrinkToFit="1"/>
      <protection/>
    </xf>
    <xf numFmtId="0" fontId="29" fillId="0" borderId="42" xfId="0" applyNumberFormat="1" applyFont="1" applyFill="1" applyBorder="1" applyAlignment="1" applyProtection="1">
      <alignment wrapText="1"/>
      <protection/>
    </xf>
    <xf numFmtId="168" fontId="5" fillId="0" borderId="39" xfId="0" applyNumberFormat="1" applyFont="1" applyFill="1" applyBorder="1" applyAlignment="1" applyProtection="1">
      <alignment shrinkToFit="1"/>
      <protection locked="0"/>
    </xf>
    <xf numFmtId="168" fontId="5" fillId="0" borderId="39" xfId="0" applyNumberFormat="1" applyFont="1" applyFill="1" applyBorder="1" applyAlignment="1" applyProtection="1">
      <alignment shrinkToFit="1"/>
      <protection/>
    </xf>
    <xf numFmtId="0" fontId="5" fillId="0" borderId="47" xfId="0" applyNumberFormat="1" applyFont="1" applyFill="1" applyBorder="1" applyAlignment="1" applyProtection="1">
      <alignment wrapText="1"/>
      <protection/>
    </xf>
    <xf numFmtId="167" fontId="5" fillId="0" borderId="47" xfId="0" applyNumberFormat="1" applyFont="1" applyFill="1" applyBorder="1" applyAlignment="1" applyProtection="1">
      <alignment shrinkToFit="1"/>
      <protection/>
    </xf>
    <xf numFmtId="168" fontId="5" fillId="0" borderId="47" xfId="0" applyNumberFormat="1" applyFont="1" applyFill="1" applyBorder="1" applyAlignment="1" applyProtection="1">
      <alignment shrinkToFit="1"/>
      <protection locked="0"/>
    </xf>
    <xf numFmtId="0" fontId="5" fillId="0" borderId="39" xfId="0" applyNumberFormat="1" applyFont="1" applyFill="1" applyBorder="1" applyAlignment="1" applyProtection="1">
      <alignment horizontal="center"/>
      <protection/>
    </xf>
    <xf numFmtId="0" fontId="5" fillId="0" borderId="47" xfId="0" applyNumberFormat="1" applyFont="1" applyFill="1" applyBorder="1" applyAlignment="1" applyProtection="1">
      <alignment horizontal="center"/>
      <protection/>
    </xf>
    <xf numFmtId="4" fontId="22" fillId="0" borderId="48" xfId="0" applyNumberFormat="1" applyFont="1" applyFill="1" applyBorder="1" applyAlignment="1" applyProtection="1">
      <alignment horizontal="right" vertical="center"/>
      <protection/>
    </xf>
    <xf numFmtId="4" fontId="22" fillId="0" borderId="49" xfId="0" applyNumberFormat="1" applyFont="1" applyFill="1" applyBorder="1" applyAlignment="1" applyProtection="1">
      <alignment horizontal="right" vertical="center"/>
      <protection/>
    </xf>
    <xf numFmtId="4" fontId="22" fillId="0" borderId="50" xfId="0" applyNumberFormat="1" applyFont="1" applyFill="1" applyBorder="1" applyAlignment="1" applyProtection="1">
      <alignment horizontal="right" vertical="center"/>
      <protection/>
    </xf>
    <xf numFmtId="4" fontId="22" fillId="0" borderId="51"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alignment vertical="top"/>
      <protection/>
    </xf>
    <xf numFmtId="0" fontId="5" fillId="0" borderId="16" xfId="0" applyNumberFormat="1" applyFont="1" applyFill="1" applyBorder="1" applyAlignment="1" applyProtection="1">
      <alignment vertical="top"/>
      <protection/>
    </xf>
    <xf numFmtId="171" fontId="4" fillId="0" borderId="28" xfId="0" applyNumberFormat="1" applyFont="1" applyFill="1" applyBorder="1" applyAlignment="1" applyProtection="1">
      <alignment vertical="top" shrinkToFit="1"/>
      <protection/>
    </xf>
    <xf numFmtId="171" fontId="5" fillId="0" borderId="28" xfId="59" applyNumberFormat="1" applyFont="1" applyFill="1" applyBorder="1" applyAlignment="1" applyProtection="1">
      <alignment vertical="top" shrinkToFit="1"/>
      <protection/>
    </xf>
    <xf numFmtId="177" fontId="5" fillId="0" borderId="28" xfId="54" applyNumberFormat="1" applyFont="1" applyFill="1" applyBorder="1" applyAlignment="1">
      <alignment vertical="top"/>
      <protection/>
    </xf>
    <xf numFmtId="171" fontId="5" fillId="0" borderId="28" xfId="42" applyNumberFormat="1" applyFont="1" applyFill="1" applyBorder="1" applyAlignment="1" applyProtection="1">
      <alignment vertical="top" shrinkToFit="1"/>
      <protection/>
    </xf>
    <xf numFmtId="171" fontId="5" fillId="0" borderId="28" xfId="0" applyNumberFormat="1" applyFont="1" applyFill="1" applyBorder="1" applyAlignment="1" applyProtection="1">
      <alignment vertical="top" shrinkToFit="1"/>
      <protection/>
    </xf>
    <xf numFmtId="171" fontId="5" fillId="0" borderId="40" xfId="0" applyNumberFormat="1" applyFont="1" applyFill="1" applyBorder="1" applyAlignment="1" applyProtection="1">
      <alignment vertical="top" shrinkToFit="1"/>
      <protection/>
    </xf>
    <xf numFmtId="171" fontId="5" fillId="0" borderId="39" xfId="0" applyNumberFormat="1" applyFont="1" applyFill="1" applyBorder="1" applyAlignment="1" applyProtection="1">
      <alignment vertical="top" shrinkToFit="1"/>
      <protection/>
    </xf>
    <xf numFmtId="171" fontId="8" fillId="0" borderId="41" xfId="0" applyNumberFormat="1" applyFont="1" applyFill="1" applyBorder="1" applyAlignment="1" applyProtection="1">
      <alignment vertical="top"/>
      <protection/>
    </xf>
    <xf numFmtId="171" fontId="5" fillId="0" borderId="28" xfId="0" applyNumberFormat="1" applyFont="1" applyFill="1" applyBorder="1" applyAlignment="1" applyProtection="1" quotePrefix="1">
      <alignment vertical="top"/>
      <protection/>
    </xf>
    <xf numFmtId="171" fontId="5" fillId="0" borderId="40" xfId="0" applyNumberFormat="1" applyFont="1" applyFill="1" applyBorder="1" applyAlignment="1" applyProtection="1" quotePrefix="1">
      <alignment vertical="top"/>
      <protection/>
    </xf>
    <xf numFmtId="171" fontId="8" fillId="0" borderId="47" xfId="0" applyNumberFormat="1" applyFont="1" applyFill="1" applyBorder="1" applyAlignment="1" applyProtection="1">
      <alignment vertical="top"/>
      <protection/>
    </xf>
    <xf numFmtId="171" fontId="4" fillId="0" borderId="41" xfId="0" applyNumberFormat="1" applyFont="1" applyFill="1" applyBorder="1" applyAlignment="1" applyProtection="1">
      <alignment vertical="top"/>
      <protection/>
    </xf>
    <xf numFmtId="177" fontId="5" fillId="0" borderId="0" xfId="54" applyNumberFormat="1" applyFont="1" applyFill="1" applyAlignment="1">
      <alignment vertical="top"/>
      <protection/>
    </xf>
    <xf numFmtId="171" fontId="4" fillId="0" borderId="39" xfId="0" applyNumberFormat="1" applyFont="1" applyFill="1" applyBorder="1" applyAlignment="1" applyProtection="1">
      <alignment vertical="top"/>
      <protection/>
    </xf>
    <xf numFmtId="171" fontId="4" fillId="0" borderId="47" xfId="0" applyNumberFormat="1" applyFont="1" applyFill="1" applyBorder="1" applyAlignment="1" applyProtection="1">
      <alignment vertical="top"/>
      <protection/>
    </xf>
    <xf numFmtId="49" fontId="8" fillId="0" borderId="28" xfId="54" applyNumberFormat="1" applyFont="1" applyFill="1" applyBorder="1" applyAlignment="1">
      <alignment vertical="top"/>
      <protection/>
    </xf>
    <xf numFmtId="177" fontId="8" fillId="0" borderId="41" xfId="54" applyNumberFormat="1" applyFont="1" applyFill="1" applyBorder="1" applyAlignment="1">
      <alignment vertical="top"/>
      <protection/>
    </xf>
    <xf numFmtId="171" fontId="5" fillId="0" borderId="40" xfId="42" applyNumberFormat="1" applyFont="1" applyFill="1" applyBorder="1" applyAlignment="1" applyProtection="1">
      <alignment vertical="top" shrinkToFit="1"/>
      <protection/>
    </xf>
    <xf numFmtId="0" fontId="12" fillId="0" borderId="0" xfId="0" applyNumberFormat="1" applyFont="1" applyFill="1" applyBorder="1" applyAlignment="1" applyProtection="1">
      <alignment vertical="top"/>
      <protection/>
    </xf>
    <xf numFmtId="0" fontId="12" fillId="0" borderId="16" xfId="0" applyNumberFormat="1" applyFont="1" applyFill="1" applyBorder="1" applyAlignment="1" applyProtection="1">
      <alignment vertical="top"/>
      <protection/>
    </xf>
    <xf numFmtId="177" fontId="5" fillId="0" borderId="28" xfId="0" applyNumberFormat="1" applyFont="1" applyFill="1" applyBorder="1" applyAlignment="1">
      <alignment vertical="top"/>
    </xf>
    <xf numFmtId="49" fontId="8" fillId="0" borderId="28" xfId="0" applyNumberFormat="1" applyFont="1" applyFill="1" applyBorder="1" applyAlignment="1">
      <alignment vertical="top"/>
    </xf>
    <xf numFmtId="171" fontId="15" fillId="0" borderId="28" xfId="0" applyNumberFormat="1" applyFont="1" applyFill="1" applyBorder="1" applyAlignment="1" applyProtection="1">
      <alignment vertical="top" shrinkToFit="1"/>
      <protection/>
    </xf>
    <xf numFmtId="177" fontId="8" fillId="0" borderId="41" xfId="0" applyNumberFormat="1" applyFont="1" applyFill="1" applyBorder="1" applyAlignment="1">
      <alignment vertical="top"/>
    </xf>
    <xf numFmtId="177" fontId="59" fillId="0" borderId="0" xfId="0" applyNumberFormat="1" applyFont="1" applyFill="1" applyAlignment="1">
      <alignment vertical="top"/>
    </xf>
    <xf numFmtId="171" fontId="5" fillId="0" borderId="0" xfId="0" applyNumberFormat="1" applyFont="1" applyFill="1" applyAlignment="1" applyProtection="1">
      <alignment vertical="top" shrinkToFit="1"/>
      <protection/>
    </xf>
    <xf numFmtId="171" fontId="5" fillId="0" borderId="0" xfId="42" applyNumberFormat="1" applyFont="1" applyFill="1" applyAlignment="1" applyProtection="1">
      <alignment vertical="top" shrinkToFit="1"/>
      <protection/>
    </xf>
    <xf numFmtId="170" fontId="6" fillId="0" borderId="0" xfId="0" applyNumberFormat="1" applyFont="1" applyFill="1" applyBorder="1" applyAlignment="1" applyProtection="1">
      <alignment horizontal="right" vertical="top" wrapText="1"/>
      <protection/>
    </xf>
    <xf numFmtId="170" fontId="6" fillId="0" borderId="0" xfId="0" applyNumberFormat="1" applyFont="1" applyFill="1" applyAlignment="1" applyProtection="1">
      <alignment horizontal="right" vertical="top"/>
      <protection/>
    </xf>
    <xf numFmtId="0" fontId="5" fillId="0" borderId="28" xfId="0" applyNumberFormat="1" applyFont="1" applyFill="1" applyBorder="1" applyAlignment="1" applyProtection="1">
      <alignment vertical="top" wrapText="1"/>
      <protection/>
    </xf>
    <xf numFmtId="170" fontId="10" fillId="0" borderId="28" xfId="0" applyNumberFormat="1" applyFont="1" applyFill="1" applyBorder="1" applyAlignment="1" applyProtection="1">
      <alignment horizontal="right" vertical="top" wrapText="1"/>
      <protection/>
    </xf>
    <xf numFmtId="1" fontId="8" fillId="0" borderId="28" xfId="0" applyNumberFormat="1" applyFont="1" applyFill="1" applyBorder="1" applyAlignment="1" applyProtection="1">
      <alignment horizontal="left" vertical="top" wrapText="1"/>
      <protection/>
    </xf>
    <xf numFmtId="170" fontId="6" fillId="0" borderId="28" xfId="0" applyNumberFormat="1" applyFont="1" applyFill="1" applyBorder="1" applyAlignment="1" applyProtection="1" quotePrefix="1">
      <alignment horizontal="right" vertical="top"/>
      <protection/>
    </xf>
    <xf numFmtId="1" fontId="5" fillId="0" borderId="28" xfId="0" applyNumberFormat="1" applyFont="1" applyFill="1" applyBorder="1" applyAlignment="1" applyProtection="1" quotePrefix="1">
      <alignment horizontal="left" vertical="top"/>
      <protection/>
    </xf>
    <xf numFmtId="170" fontId="5" fillId="0" borderId="28" xfId="0" applyNumberFormat="1" applyFont="1" applyFill="1" applyBorder="1" applyAlignment="1" applyProtection="1">
      <alignment horizontal="right" vertical="top" wrapText="1"/>
      <protection/>
    </xf>
    <xf numFmtId="1" fontId="7" fillId="0" borderId="28" xfId="0" applyNumberFormat="1" applyFont="1" applyFill="1" applyBorder="1" applyAlignment="1" applyProtection="1">
      <alignment vertical="top" wrapText="1"/>
      <protection/>
    </xf>
    <xf numFmtId="170" fontId="7" fillId="0" borderId="28" xfId="0" applyNumberFormat="1" applyFont="1" applyFill="1" applyBorder="1" applyAlignment="1" applyProtection="1">
      <alignment horizontal="right" vertical="top" wrapText="1"/>
      <protection/>
    </xf>
    <xf numFmtId="1" fontId="7" fillId="0" borderId="28" xfId="0" applyNumberFormat="1" applyFont="1" applyFill="1" applyBorder="1" applyAlignment="1" applyProtection="1">
      <alignment horizontal="left" vertical="top" wrapText="1"/>
      <protection/>
    </xf>
    <xf numFmtId="4" fontId="5" fillId="0" borderId="28" xfId="51" applyNumberFormat="1" applyFont="1" applyFill="1" applyBorder="1" applyAlignment="1" applyProtection="1">
      <alignment/>
      <protection locked="0"/>
    </xf>
    <xf numFmtId="1" fontId="5" fillId="0" borderId="28" xfId="51" applyNumberFormat="1" applyFont="1" applyFill="1" applyBorder="1" applyAlignment="1" applyProtection="1">
      <alignment horizontal="left" vertical="top" wrapText="1"/>
      <protection/>
    </xf>
    <xf numFmtId="170" fontId="6" fillId="0" borderId="28" xfId="51" applyNumberFormat="1" applyFont="1" applyFill="1" applyBorder="1" applyAlignment="1" applyProtection="1">
      <alignment horizontal="right" vertical="top" wrapText="1"/>
      <protection/>
    </xf>
    <xf numFmtId="1" fontId="6" fillId="0" borderId="28" xfId="0" applyNumberFormat="1" applyFont="1" applyFill="1" applyBorder="1" applyAlignment="1" applyProtection="1">
      <alignment horizontal="right" vertical="top" wrapText="1"/>
      <protection/>
    </xf>
    <xf numFmtId="1" fontId="5" fillId="0" borderId="28" xfId="0" applyNumberFormat="1" applyFont="1" applyFill="1" applyBorder="1" applyAlignment="1" applyProtection="1">
      <alignment vertical="top" wrapText="1"/>
      <protection/>
    </xf>
    <xf numFmtId="1" fontId="9" fillId="0" borderId="28" xfId="0" applyNumberFormat="1" applyFont="1" applyFill="1" applyBorder="1" applyAlignment="1" applyProtection="1">
      <alignment vertical="top" wrapText="1"/>
      <protection/>
    </xf>
    <xf numFmtId="1" fontId="6" fillId="0" borderId="28" xfId="0" applyNumberFormat="1" applyFont="1" applyFill="1" applyBorder="1" applyAlignment="1" applyProtection="1">
      <alignment vertical="top" wrapText="1"/>
      <protection/>
    </xf>
    <xf numFmtId="4" fontId="5" fillId="0" borderId="28" xfId="0" applyNumberFormat="1" applyFont="1" applyFill="1" applyBorder="1" applyAlignment="1" applyProtection="1">
      <alignment/>
      <protection hidden="1" locked="0"/>
    </xf>
    <xf numFmtId="170" fontId="6" fillId="0" borderId="28" xfId="0" applyNumberFormat="1" applyFont="1" applyFill="1" applyBorder="1" applyAlignment="1" applyProtection="1">
      <alignment horizontal="left" vertical="top" wrapText="1"/>
      <protection/>
    </xf>
    <xf numFmtId="0" fontId="5" fillId="0" borderId="28" xfId="0" applyFont="1" applyFill="1" applyBorder="1" applyAlignment="1" applyProtection="1">
      <alignment vertical="top" wrapText="1"/>
      <protection/>
    </xf>
    <xf numFmtId="170" fontId="9" fillId="0" borderId="28" xfId="0" applyNumberFormat="1" applyFont="1" applyFill="1" applyBorder="1" applyAlignment="1" applyProtection="1">
      <alignment horizontal="left" vertical="top" wrapText="1"/>
      <protection/>
    </xf>
    <xf numFmtId="170" fontId="6" fillId="0" borderId="28" xfId="0" applyNumberFormat="1" applyFont="1" applyFill="1" applyBorder="1" applyAlignment="1" applyProtection="1">
      <alignment horizontal="right"/>
      <protection/>
    </xf>
    <xf numFmtId="1" fontId="5" fillId="0" borderId="28" xfId="0" applyNumberFormat="1" applyFont="1" applyFill="1" applyBorder="1" applyAlignment="1" applyProtection="1">
      <alignment horizontal="left"/>
      <protection/>
    </xf>
    <xf numFmtId="0" fontId="6" fillId="0" borderId="28" xfId="0" applyNumberFormat="1" applyFont="1" applyFill="1" applyBorder="1" applyAlignment="1" applyProtection="1">
      <alignment horizontal="right" vertical="top" wrapText="1"/>
      <protection/>
    </xf>
    <xf numFmtId="0" fontId="8" fillId="0" borderId="0" xfId="0" applyNumberFormat="1" applyFont="1" applyFill="1" applyBorder="1" applyAlignment="1" applyProtection="1">
      <alignment wrapText="1"/>
      <protection/>
    </xf>
    <xf numFmtId="0" fontId="5" fillId="0" borderId="0" xfId="0" applyNumberFormat="1" applyFont="1" applyFill="1" applyBorder="1" applyAlignment="1" applyProtection="1">
      <alignment wrapText="1"/>
      <protection/>
    </xf>
    <xf numFmtId="4" fontId="5" fillId="0" borderId="0" xfId="0" applyNumberFormat="1" applyFont="1" applyFill="1" applyBorder="1" applyAlignment="1" applyProtection="1">
      <alignment wrapText="1"/>
      <protection/>
    </xf>
    <xf numFmtId="4" fontId="5" fillId="0" borderId="0" xfId="72" applyNumberFormat="1" applyFont="1" applyFill="1" applyBorder="1" applyAlignment="1" applyProtection="1">
      <alignment/>
      <protection locked="0"/>
    </xf>
    <xf numFmtId="4" fontId="5" fillId="0" borderId="0" xfId="72" applyNumberFormat="1" applyFont="1" applyFill="1" applyBorder="1" applyAlignment="1" applyProtection="1">
      <alignment/>
      <protection/>
    </xf>
    <xf numFmtId="0" fontId="5" fillId="0" borderId="0" xfId="0" applyFont="1" applyFill="1" applyAlignment="1" applyProtection="1">
      <alignment/>
      <protection/>
    </xf>
    <xf numFmtId="4" fontId="35" fillId="0" borderId="28" xfId="0" applyNumberFormat="1" applyFont="1" applyFill="1" applyBorder="1" applyAlignment="1" applyProtection="1">
      <alignment/>
      <protection/>
    </xf>
    <xf numFmtId="4" fontId="35" fillId="0" borderId="28" xfId="59" applyNumberFormat="1" applyFont="1" applyFill="1" applyBorder="1" applyAlignment="1" applyProtection="1">
      <alignment shrinkToFit="1"/>
      <protection/>
    </xf>
    <xf numFmtId="0" fontId="8" fillId="0" borderId="28" xfId="0" applyNumberFormat="1" applyFont="1" applyFill="1" applyBorder="1" applyAlignment="1" applyProtection="1">
      <alignment wrapText="1"/>
      <protection/>
    </xf>
    <xf numFmtId="4" fontId="5" fillId="0" borderId="28" xfId="0" applyNumberFormat="1" applyFont="1" applyFill="1" applyBorder="1" applyAlignment="1" applyProtection="1">
      <alignment wrapText="1"/>
      <protection/>
    </xf>
    <xf numFmtId="4" fontId="5" fillId="0" borderId="28" xfId="72" applyNumberFormat="1" applyFont="1" applyFill="1" applyBorder="1" applyAlignment="1" applyProtection="1">
      <alignment/>
      <protection locked="0"/>
    </xf>
    <xf numFmtId="0" fontId="8" fillId="0" borderId="28" xfId="0" applyNumberFormat="1" applyFont="1" applyFill="1" applyBorder="1" applyAlignment="1" applyProtection="1" quotePrefix="1">
      <alignment wrapText="1"/>
      <protection/>
    </xf>
    <xf numFmtId="4" fontId="8" fillId="0" borderId="28" xfId="0" applyNumberFormat="1" applyFont="1" applyFill="1" applyBorder="1" applyAlignment="1" applyProtection="1">
      <alignment wrapText="1"/>
      <protection/>
    </xf>
    <xf numFmtId="4" fontId="8" fillId="0" borderId="28" xfId="0" applyNumberFormat="1" applyFont="1" applyFill="1" applyBorder="1" applyAlignment="1" applyProtection="1">
      <alignment/>
      <protection locked="0"/>
    </xf>
    <xf numFmtId="4" fontId="8" fillId="0" borderId="28" xfId="0" applyNumberFormat="1" applyFont="1" applyFill="1" applyBorder="1" applyAlignment="1" applyProtection="1">
      <alignment/>
      <protection/>
    </xf>
    <xf numFmtId="0" fontId="7" fillId="0" borderId="28" xfId="0" applyNumberFormat="1" applyFont="1" applyFill="1" applyBorder="1" applyAlignment="1" applyProtection="1" quotePrefix="1">
      <alignment wrapText="1"/>
      <protection/>
    </xf>
    <xf numFmtId="0" fontId="7" fillId="0" borderId="28" xfId="0" applyNumberFormat="1" applyFont="1" applyFill="1" applyBorder="1" applyAlignment="1" applyProtection="1">
      <alignment wrapText="1"/>
      <protection/>
    </xf>
    <xf numFmtId="4" fontId="7" fillId="0" borderId="28" xfId="0" applyNumberFormat="1" applyFont="1" applyFill="1" applyBorder="1" applyAlignment="1" applyProtection="1">
      <alignment wrapText="1"/>
      <protection/>
    </xf>
    <xf numFmtId="4" fontId="7" fillId="0" borderId="28" xfId="0" applyNumberFormat="1" applyFont="1" applyFill="1" applyBorder="1" applyAlignment="1" applyProtection="1">
      <alignment/>
      <protection locked="0"/>
    </xf>
    <xf numFmtId="4" fontId="7" fillId="0" borderId="28" xfId="0" applyNumberFormat="1" applyFont="1" applyFill="1" applyBorder="1" applyAlignment="1" applyProtection="1">
      <alignment/>
      <protection/>
    </xf>
    <xf numFmtId="0" fontId="5" fillId="0" borderId="28" xfId="51" applyNumberFormat="1" applyFont="1" applyFill="1" applyBorder="1" applyAlignment="1" applyProtection="1">
      <alignment wrapText="1"/>
      <protection/>
    </xf>
    <xf numFmtId="4" fontId="5" fillId="0" borderId="28" xfId="51" applyNumberFormat="1" applyFont="1" applyFill="1" applyBorder="1" applyAlignment="1" applyProtection="1">
      <alignment wrapText="1"/>
      <protection/>
    </xf>
    <xf numFmtId="49" fontId="5" fillId="0" borderId="28" xfId="0" applyNumberFormat="1" applyFont="1" applyFill="1" applyBorder="1" applyAlignment="1" applyProtection="1">
      <alignment wrapText="1"/>
      <protection/>
    </xf>
    <xf numFmtId="0" fontId="5" fillId="0" borderId="28" xfId="0" applyFont="1" applyFill="1" applyBorder="1" applyAlignment="1" applyProtection="1">
      <alignment wrapText="1"/>
      <protection/>
    </xf>
    <xf numFmtId="49" fontId="5" fillId="0" borderId="28" xfId="0" applyNumberFormat="1" applyFont="1" applyFill="1" applyBorder="1" applyAlignment="1" applyProtection="1" quotePrefix="1">
      <alignment wrapText="1"/>
      <protection/>
    </xf>
    <xf numFmtId="4" fontId="5" fillId="0" borderId="28" xfId="0" applyNumberFormat="1" applyFont="1" applyFill="1" applyBorder="1" applyAlignment="1" applyProtection="1">
      <alignment wrapText="1"/>
      <protection locked="0"/>
    </xf>
    <xf numFmtId="0" fontId="5" fillId="0" borderId="28" xfId="0" applyFont="1" applyFill="1" applyBorder="1" applyAlignment="1" applyProtection="1" quotePrefix="1">
      <alignment wrapText="1"/>
      <protection/>
    </xf>
    <xf numFmtId="0" fontId="4" fillId="0" borderId="28" xfId="0" applyNumberFormat="1" applyFont="1" applyFill="1" applyBorder="1" applyAlignment="1" applyProtection="1" quotePrefix="1">
      <alignment wrapText="1"/>
      <protection/>
    </xf>
    <xf numFmtId="0" fontId="7" fillId="0" borderId="28" xfId="43" applyNumberFormat="1" applyFont="1" applyFill="1" applyBorder="1" applyAlignment="1" applyProtection="1" quotePrefix="1">
      <alignment wrapText="1"/>
      <protection/>
    </xf>
    <xf numFmtId="4" fontId="8" fillId="0" borderId="28" xfId="0" applyNumberFormat="1" applyFont="1" applyFill="1" applyBorder="1" applyAlignment="1" applyProtection="1">
      <alignment/>
      <protection hidden="1"/>
    </xf>
    <xf numFmtId="0" fontId="7" fillId="0" borderId="28" xfId="0" applyFont="1" applyFill="1" applyBorder="1" applyAlignment="1" applyProtection="1" quotePrefix="1">
      <alignment wrapText="1"/>
      <protection/>
    </xf>
    <xf numFmtId="0" fontId="4" fillId="0" borderId="0" xfId="0" applyNumberFormat="1" applyFont="1" applyFill="1" applyBorder="1" applyAlignment="1" applyProtection="1">
      <alignment wrapText="1"/>
      <protection/>
    </xf>
    <xf numFmtId="4" fontId="8" fillId="0" borderId="0" xfId="0" applyNumberFormat="1" applyFont="1" applyFill="1" applyBorder="1" applyAlignment="1" applyProtection="1">
      <alignment wrapText="1"/>
      <protection/>
    </xf>
    <xf numFmtId="4" fontId="8" fillId="0" borderId="0" xfId="72" applyNumberFormat="1" applyFont="1" applyFill="1" applyBorder="1" applyAlignment="1" applyProtection="1">
      <alignment wrapText="1"/>
      <protection locked="0"/>
    </xf>
    <xf numFmtId="4" fontId="5" fillId="0" borderId="17" xfId="0" applyNumberFormat="1" applyFont="1" applyFill="1" applyBorder="1" applyAlignment="1" applyProtection="1">
      <alignment/>
      <protection/>
    </xf>
    <xf numFmtId="4" fontId="5" fillId="0" borderId="52" xfId="72" applyNumberFormat="1" applyFont="1" applyFill="1" applyBorder="1" applyAlignment="1" applyProtection="1">
      <alignment/>
      <protection locked="0"/>
    </xf>
    <xf numFmtId="4" fontId="5" fillId="0" borderId="18" xfId="0" applyNumberFormat="1" applyFont="1" applyFill="1" applyBorder="1" applyAlignment="1" applyProtection="1">
      <alignment/>
      <protection/>
    </xf>
    <xf numFmtId="4" fontId="5" fillId="0" borderId="46" xfId="0" applyNumberFormat="1" applyFont="1" applyFill="1" applyBorder="1" applyAlignment="1" applyProtection="1">
      <alignment/>
      <protection/>
    </xf>
    <xf numFmtId="4" fontId="5" fillId="0" borderId="53" xfId="72" applyNumberFormat="1" applyFont="1" applyFill="1" applyBorder="1" applyAlignment="1" applyProtection="1">
      <alignment/>
      <protection locked="0"/>
    </xf>
    <xf numFmtId="4" fontId="5" fillId="0" borderId="19" xfId="0" applyNumberFormat="1" applyFont="1" applyFill="1" applyBorder="1" applyAlignment="1" applyProtection="1">
      <alignment/>
      <protection/>
    </xf>
    <xf numFmtId="4" fontId="5" fillId="0" borderId="54" xfId="72" applyNumberFormat="1" applyFont="1" applyFill="1" applyBorder="1" applyAlignment="1" applyProtection="1">
      <alignment/>
      <protection locked="0"/>
    </xf>
    <xf numFmtId="4" fontId="5" fillId="0" borderId="55" xfId="72" applyNumberFormat="1" applyFont="1" applyFill="1" applyBorder="1" applyAlignment="1" applyProtection="1">
      <alignment/>
      <protection locked="0"/>
    </xf>
    <xf numFmtId="4" fontId="5" fillId="0" borderId="56" xfId="0" applyNumberFormat="1" applyFont="1" applyFill="1" applyBorder="1" applyAlignment="1" applyProtection="1">
      <alignment/>
      <protection/>
    </xf>
    <xf numFmtId="4" fontId="5" fillId="0" borderId="57" xfId="72" applyNumberFormat="1" applyFont="1" applyFill="1" applyBorder="1" applyAlignment="1" applyProtection="1">
      <alignment/>
      <protection locked="0"/>
    </xf>
    <xf numFmtId="4" fontId="5" fillId="0" borderId="58" xfId="0" applyNumberFormat="1" applyFont="1" applyFill="1" applyBorder="1" applyAlignment="1" applyProtection="1">
      <alignment/>
      <protection/>
    </xf>
    <xf numFmtId="4" fontId="5" fillId="0" borderId="15" xfId="0" applyNumberFormat="1" applyFont="1" applyFill="1" applyBorder="1" applyAlignment="1" applyProtection="1">
      <alignment/>
      <protection/>
    </xf>
    <xf numFmtId="4" fontId="5" fillId="0" borderId="59" xfId="72" applyNumberFormat="1" applyFont="1" applyFill="1" applyBorder="1" applyAlignment="1" applyProtection="1">
      <alignment/>
      <protection locked="0"/>
    </xf>
    <xf numFmtId="4" fontId="5" fillId="0" borderId="45" xfId="0" applyNumberFormat="1" applyFont="1" applyFill="1" applyBorder="1" applyAlignment="1" applyProtection="1">
      <alignment/>
      <protection/>
    </xf>
    <xf numFmtId="4" fontId="5" fillId="0" borderId="20" xfId="0" applyNumberFormat="1" applyFont="1" applyFill="1" applyBorder="1" applyAlignment="1" applyProtection="1">
      <alignment/>
      <protection/>
    </xf>
    <xf numFmtId="4" fontId="5" fillId="0" borderId="60" xfId="0" applyNumberFormat="1" applyFont="1" applyFill="1" applyBorder="1" applyAlignment="1" applyProtection="1">
      <alignment/>
      <protection/>
    </xf>
    <xf numFmtId="4" fontId="5" fillId="0" borderId="16" xfId="72" applyNumberFormat="1" applyFont="1" applyFill="1" applyBorder="1" applyAlignment="1" applyProtection="1">
      <alignment/>
      <protection locked="0"/>
    </xf>
    <xf numFmtId="0" fontId="8" fillId="0" borderId="0" xfId="0" applyNumberFormat="1" applyFont="1" applyFill="1" applyBorder="1" applyAlignment="1" applyProtection="1">
      <alignment/>
      <protection/>
    </xf>
    <xf numFmtId="4" fontId="8" fillId="0" borderId="0" xfId="0" applyNumberFormat="1" applyFont="1" applyFill="1" applyBorder="1" applyAlignment="1" applyProtection="1">
      <alignment/>
      <protection/>
    </xf>
    <xf numFmtId="4" fontId="8" fillId="0" borderId="0" xfId="72" applyNumberFormat="1" applyFont="1" applyFill="1" applyBorder="1" applyAlignment="1" applyProtection="1">
      <alignment/>
      <protection locked="0"/>
    </xf>
    <xf numFmtId="0" fontId="5" fillId="0" borderId="0" xfId="0" applyNumberFormat="1" applyFont="1" applyFill="1" applyAlignment="1" applyProtection="1">
      <alignment wrapText="1"/>
      <protection/>
    </xf>
    <xf numFmtId="4" fontId="8" fillId="0" borderId="0" xfId="0" applyNumberFormat="1" applyFont="1" applyFill="1" applyAlignment="1" applyProtection="1">
      <alignment wrapText="1"/>
      <protection/>
    </xf>
    <xf numFmtId="4" fontId="8" fillId="0" borderId="0" xfId="0" applyNumberFormat="1" applyFont="1" applyFill="1" applyAlignment="1" applyProtection="1">
      <alignment/>
      <protection/>
    </xf>
    <xf numFmtId="4" fontId="4" fillId="0" borderId="28" xfId="0" applyNumberFormat="1" applyFont="1" applyFill="1" applyBorder="1" applyAlignment="1" applyProtection="1">
      <alignment horizontal="center" shrinkToFit="1"/>
      <protection/>
    </xf>
    <xf numFmtId="170" fontId="5" fillId="0" borderId="40" xfId="0" applyNumberFormat="1" applyFont="1" applyFill="1" applyBorder="1" applyAlignment="1" applyProtection="1">
      <alignment horizontal="right" vertical="top" wrapText="1"/>
      <protection/>
    </xf>
    <xf numFmtId="1" fontId="5" fillId="0" borderId="40" xfId="0" applyNumberFormat="1" applyFont="1" applyFill="1" applyBorder="1" applyAlignment="1" applyProtection="1">
      <alignment horizontal="left" vertical="top" wrapText="1"/>
      <protection/>
    </xf>
    <xf numFmtId="4" fontId="5" fillId="0" borderId="40" xfId="0" applyNumberFormat="1" applyFont="1" applyFill="1" applyBorder="1" applyAlignment="1" applyProtection="1">
      <alignment wrapText="1"/>
      <protection/>
    </xf>
    <xf numFmtId="4" fontId="5" fillId="0" borderId="40" xfId="51" applyNumberFormat="1" applyFont="1" applyFill="1" applyBorder="1" applyAlignment="1" applyProtection="1">
      <alignment/>
      <protection locked="0"/>
    </xf>
    <xf numFmtId="170" fontId="6" fillId="0" borderId="39" xfId="0" applyNumberFormat="1" applyFont="1" applyFill="1" applyBorder="1" applyAlignment="1" applyProtection="1">
      <alignment horizontal="right" vertical="top" wrapText="1"/>
      <protection/>
    </xf>
    <xf numFmtId="1" fontId="5" fillId="0" borderId="39" xfId="0" applyNumberFormat="1" applyFont="1" applyFill="1" applyBorder="1" applyAlignment="1" applyProtection="1">
      <alignment horizontal="left" vertical="top" wrapText="1"/>
      <protection/>
    </xf>
    <xf numFmtId="4" fontId="5" fillId="0" borderId="39" xfId="0" applyNumberFormat="1" applyFont="1" applyFill="1" applyBorder="1" applyAlignment="1" applyProtection="1">
      <alignment wrapText="1"/>
      <protection/>
    </xf>
    <xf numFmtId="4" fontId="5" fillId="0" borderId="39" xfId="0" applyNumberFormat="1" applyFont="1" applyFill="1" applyBorder="1" applyAlignment="1" applyProtection="1">
      <alignment/>
      <protection locked="0"/>
    </xf>
    <xf numFmtId="4" fontId="5" fillId="0" borderId="39" xfId="0" applyNumberFormat="1" applyFont="1" applyFill="1" applyBorder="1" applyAlignment="1" applyProtection="1">
      <alignment/>
      <protection/>
    </xf>
    <xf numFmtId="4" fontId="5" fillId="0" borderId="42" xfId="0" applyNumberFormat="1" applyFont="1" applyFill="1" applyBorder="1" applyAlignment="1" applyProtection="1">
      <alignment/>
      <protection locked="0"/>
    </xf>
    <xf numFmtId="170" fontId="10" fillId="0" borderId="41" xfId="0" applyNumberFormat="1" applyFont="1" applyFill="1" applyBorder="1" applyAlignment="1" applyProtection="1">
      <alignment horizontal="right" vertical="top" wrapText="1"/>
      <protection/>
    </xf>
    <xf numFmtId="1" fontId="8" fillId="0" borderId="42" xfId="0" applyNumberFormat="1" applyFont="1" applyFill="1" applyBorder="1" applyAlignment="1" applyProtection="1">
      <alignment horizontal="left" vertical="top" wrapText="1"/>
      <protection/>
    </xf>
    <xf numFmtId="4" fontId="8" fillId="0" borderId="42" xfId="0" applyNumberFormat="1" applyFont="1" applyFill="1" applyBorder="1" applyAlignment="1" applyProtection="1">
      <alignment wrapText="1"/>
      <protection/>
    </xf>
    <xf numFmtId="4" fontId="8" fillId="0" borderId="42" xfId="0" applyNumberFormat="1" applyFont="1" applyFill="1" applyBorder="1" applyAlignment="1" applyProtection="1">
      <alignment/>
      <protection locked="0"/>
    </xf>
    <xf numFmtId="4" fontId="8" fillId="0" borderId="43" xfId="0" applyNumberFormat="1" applyFont="1" applyFill="1" applyBorder="1" applyAlignment="1" applyProtection="1">
      <alignment/>
      <protection/>
    </xf>
    <xf numFmtId="0" fontId="5" fillId="0" borderId="0" xfId="0" applyNumberFormat="1" applyFont="1" applyFill="1" applyBorder="1" applyAlignment="1" applyProtection="1">
      <alignment horizontal="center" wrapText="1"/>
      <protection/>
    </xf>
    <xf numFmtId="0" fontId="5" fillId="0" borderId="28" xfId="0" applyNumberFormat="1" applyFont="1" applyFill="1" applyBorder="1" applyAlignment="1" applyProtection="1">
      <alignment horizontal="center" wrapText="1"/>
      <protection/>
    </xf>
    <xf numFmtId="0" fontId="8" fillId="0" borderId="28" xfId="0" applyNumberFormat="1" applyFont="1" applyFill="1" applyBorder="1" applyAlignment="1" applyProtection="1">
      <alignment horizontal="center" wrapText="1"/>
      <protection/>
    </xf>
    <xf numFmtId="49" fontId="5" fillId="0" borderId="28" xfId="0" applyNumberFormat="1" applyFont="1" applyFill="1" applyBorder="1" applyAlignment="1" applyProtection="1">
      <alignment horizontal="center"/>
      <protection/>
    </xf>
    <xf numFmtId="0" fontId="7" fillId="0" borderId="28" xfId="0" applyNumberFormat="1" applyFont="1" applyFill="1" applyBorder="1" applyAlignment="1" applyProtection="1">
      <alignment horizontal="center" wrapText="1"/>
      <protection/>
    </xf>
    <xf numFmtId="0" fontId="5" fillId="0" borderId="40" xfId="0" applyNumberFormat="1" applyFont="1" applyFill="1" applyBorder="1" applyAlignment="1" applyProtection="1">
      <alignment horizontal="center" wrapText="1"/>
      <protection/>
    </xf>
    <xf numFmtId="0" fontId="8" fillId="0" borderId="42" xfId="0" applyNumberFormat="1" applyFont="1" applyFill="1" applyBorder="1" applyAlignment="1" applyProtection="1">
      <alignment horizontal="center" wrapText="1"/>
      <protection/>
    </xf>
    <xf numFmtId="0" fontId="5" fillId="0" borderId="39" xfId="0" applyNumberFormat="1" applyFont="1" applyFill="1" applyBorder="1" applyAlignment="1" applyProtection="1">
      <alignment horizontal="center" wrapText="1"/>
      <protection/>
    </xf>
    <xf numFmtId="0" fontId="5" fillId="0" borderId="28" xfId="51" applyNumberFormat="1" applyFont="1" applyFill="1" applyBorder="1" applyAlignment="1" applyProtection="1">
      <alignment horizontal="center" wrapText="1"/>
      <protection/>
    </xf>
    <xf numFmtId="2" fontId="5" fillId="0" borderId="28"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wrapText="1"/>
      <protection/>
    </xf>
    <xf numFmtId="0" fontId="5" fillId="0" borderId="17" xfId="0" applyNumberFormat="1" applyFont="1" applyFill="1" applyBorder="1" applyAlignment="1" applyProtection="1">
      <alignment horizontal="center"/>
      <protection/>
    </xf>
    <xf numFmtId="0" fontId="5" fillId="0" borderId="46" xfId="0" applyNumberFormat="1" applyFont="1" applyFill="1" applyBorder="1" applyAlignment="1" applyProtection="1">
      <alignment horizontal="center"/>
      <protection/>
    </xf>
    <xf numFmtId="4" fontId="5" fillId="0" borderId="46" xfId="0" applyNumberFormat="1" applyFont="1" applyFill="1" applyBorder="1" applyAlignment="1" applyProtection="1">
      <alignment horizontal="center"/>
      <protection/>
    </xf>
    <xf numFmtId="0" fontId="5" fillId="0" borderId="56"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49" fontId="7" fillId="0" borderId="0" xfId="0" applyNumberFormat="1" applyFont="1" applyFill="1" applyAlignment="1" applyProtection="1">
      <alignment horizontal="center"/>
      <protection/>
    </xf>
    <xf numFmtId="170" fontId="6" fillId="0" borderId="40" xfId="0" applyNumberFormat="1" applyFont="1" applyFill="1" applyBorder="1" applyAlignment="1" applyProtection="1">
      <alignment horizontal="right" vertical="top" wrapText="1"/>
      <protection/>
    </xf>
    <xf numFmtId="1" fontId="7" fillId="0" borderId="40" xfId="0" applyNumberFormat="1" applyFont="1" applyFill="1" applyBorder="1" applyAlignment="1" applyProtection="1">
      <alignment vertical="top" wrapText="1"/>
      <protection/>
    </xf>
    <xf numFmtId="4" fontId="5" fillId="0" borderId="40" xfId="0" applyNumberFormat="1" applyFont="1" applyFill="1" applyBorder="1" applyAlignment="1" applyProtection="1">
      <alignment/>
      <protection/>
    </xf>
    <xf numFmtId="170" fontId="6" fillId="0" borderId="39" xfId="0" applyNumberFormat="1" applyFont="1" applyFill="1" applyBorder="1" applyAlignment="1" applyProtection="1" quotePrefix="1">
      <alignment horizontal="right" vertical="top"/>
      <protection/>
    </xf>
    <xf numFmtId="1" fontId="5" fillId="0" borderId="39" xfId="0" applyNumberFormat="1" applyFont="1" applyFill="1" applyBorder="1" applyAlignment="1" applyProtection="1" quotePrefix="1">
      <alignment horizontal="left" vertical="top"/>
      <protection/>
    </xf>
    <xf numFmtId="1" fontId="8" fillId="0" borderId="41" xfId="0" applyNumberFormat="1" applyFont="1" applyFill="1" applyBorder="1" applyAlignment="1" applyProtection="1">
      <alignment vertical="top" wrapText="1"/>
      <protection/>
    </xf>
    <xf numFmtId="1" fontId="4" fillId="0" borderId="42" xfId="0" applyNumberFormat="1" applyFont="1" applyFill="1" applyBorder="1" applyAlignment="1" applyProtection="1">
      <alignment horizontal="right" vertical="top" wrapText="1"/>
      <protection/>
    </xf>
    <xf numFmtId="0" fontId="5" fillId="0" borderId="40" xfId="0" applyFont="1" applyFill="1" applyBorder="1" applyAlignment="1" applyProtection="1">
      <alignment wrapText="1"/>
      <protection/>
    </xf>
    <xf numFmtId="49" fontId="5" fillId="0" borderId="40" xfId="0" applyNumberFormat="1" applyFont="1" applyFill="1" applyBorder="1" applyAlignment="1" applyProtection="1">
      <alignment horizontal="center"/>
      <protection/>
    </xf>
    <xf numFmtId="4" fontId="5" fillId="0" borderId="40" xfId="72" applyNumberFormat="1" applyFont="1" applyFill="1" applyBorder="1" applyAlignment="1" applyProtection="1">
      <alignment/>
      <protection locked="0"/>
    </xf>
    <xf numFmtId="1" fontId="6" fillId="0" borderId="39" xfId="0" applyNumberFormat="1" applyFont="1" applyFill="1" applyBorder="1" applyAlignment="1" applyProtection="1" quotePrefix="1">
      <alignment horizontal="left" vertical="top"/>
      <protection/>
    </xf>
    <xf numFmtId="0" fontId="7" fillId="0" borderId="40" xfId="0" applyNumberFormat="1" applyFont="1" applyFill="1" applyBorder="1" applyAlignment="1" applyProtection="1">
      <alignment wrapText="1"/>
      <protection/>
    </xf>
    <xf numFmtId="0" fontId="7" fillId="0" borderId="39" xfId="0" applyNumberFormat="1" applyFont="1" applyFill="1" applyBorder="1" applyAlignment="1" applyProtection="1">
      <alignment wrapText="1"/>
      <protection/>
    </xf>
    <xf numFmtId="4" fontId="5" fillId="0" borderId="40" xfId="0" applyNumberFormat="1" applyFont="1" applyFill="1" applyBorder="1" applyAlignment="1" applyProtection="1">
      <alignment wrapText="1"/>
      <protection locked="0"/>
    </xf>
    <xf numFmtId="4" fontId="5" fillId="0" borderId="39" xfId="72" applyNumberFormat="1" applyFont="1" applyFill="1" applyBorder="1" applyAlignment="1" applyProtection="1">
      <alignment/>
      <protection locked="0"/>
    </xf>
    <xf numFmtId="4" fontId="8" fillId="0" borderId="42" xfId="72" applyNumberFormat="1" applyFont="1" applyFill="1" applyBorder="1" applyAlignment="1" applyProtection="1">
      <alignment/>
      <protection locked="0"/>
    </xf>
    <xf numFmtId="4" fontId="8" fillId="0" borderId="43" xfId="72" applyNumberFormat="1" applyFont="1" applyFill="1" applyBorder="1" applyAlignment="1" applyProtection="1">
      <alignment/>
      <protection/>
    </xf>
    <xf numFmtId="0" fontId="5" fillId="0" borderId="39" xfId="0" applyNumberFormat="1" applyFont="1" applyFill="1" applyBorder="1" applyAlignment="1" applyProtection="1" quotePrefix="1">
      <alignment wrapText="1"/>
      <protection/>
    </xf>
    <xf numFmtId="171" fontId="15" fillId="0" borderId="0" xfId="0" applyNumberFormat="1" applyFont="1" applyAlignment="1" applyProtection="1">
      <alignment horizontal="right" vertical="top" shrinkToFit="1"/>
      <protection locked="0"/>
    </xf>
    <xf numFmtId="0" fontId="65" fillId="0" borderId="0" xfId="0" applyNumberFormat="1" applyFont="1" applyAlignment="1" applyProtection="1">
      <alignment vertical="top" wrapText="1"/>
      <protection locked="0"/>
    </xf>
    <xf numFmtId="0" fontId="67" fillId="0" borderId="10" xfId="0" applyNumberFormat="1" applyFont="1" applyBorder="1" applyAlignment="1" applyProtection="1">
      <alignment vertical="top" wrapText="1"/>
      <protection locked="0"/>
    </xf>
    <xf numFmtId="0" fontId="67" fillId="0" borderId="12" xfId="0" applyNumberFormat="1" applyFont="1" applyBorder="1" applyAlignment="1" applyProtection="1">
      <alignment vertical="top" wrapText="1"/>
      <protection locked="0"/>
    </xf>
    <xf numFmtId="0" fontId="67" fillId="0" borderId="33" xfId="0" applyNumberFormat="1" applyFont="1" applyBorder="1" applyAlignment="1" applyProtection="1">
      <alignment vertical="top" wrapText="1"/>
      <protection locked="0"/>
    </xf>
    <xf numFmtId="0" fontId="67" fillId="0" borderId="21" xfId="0" applyNumberFormat="1" applyFont="1" applyBorder="1" applyAlignment="1" applyProtection="1">
      <alignment vertical="top" wrapText="1"/>
      <protection locked="0"/>
    </xf>
    <xf numFmtId="0" fontId="66" fillId="0" borderId="22" xfId="0" applyNumberFormat="1" applyFont="1" applyFill="1" applyBorder="1" applyAlignment="1" applyProtection="1">
      <alignment horizontal="right"/>
      <protection locked="0"/>
    </xf>
    <xf numFmtId="167" fontId="66" fillId="0" borderId="23" xfId="0" applyNumberFormat="1" applyFont="1" applyFill="1" applyBorder="1" applyAlignment="1" applyProtection="1">
      <alignment horizontal="right" shrinkToFit="1"/>
      <protection locked="0"/>
    </xf>
    <xf numFmtId="168" fontId="66" fillId="0" borderId="21" xfId="0" applyNumberFormat="1" applyFont="1" applyFill="1" applyBorder="1" applyAlignment="1" applyProtection="1">
      <alignment horizontal="right" shrinkToFit="1"/>
      <protection locked="0"/>
    </xf>
    <xf numFmtId="168" fontId="66" fillId="0" borderId="23" xfId="0" applyNumberFormat="1" applyFont="1" applyFill="1" applyBorder="1" applyAlignment="1" applyProtection="1">
      <alignment horizontal="right" shrinkToFit="1"/>
      <protection locked="0"/>
    </xf>
    <xf numFmtId="171" fontId="15" fillId="0" borderId="28" xfId="0" applyNumberFormat="1" applyFont="1" applyBorder="1" applyAlignment="1" applyProtection="1">
      <alignment horizontal="right" vertical="top" shrinkToFit="1"/>
      <protection locked="0"/>
    </xf>
    <xf numFmtId="171" fontId="64" fillId="0" borderId="28" xfId="0" applyNumberFormat="1" applyFont="1" applyBorder="1" applyAlignment="1" applyProtection="1">
      <alignment horizontal="right" vertical="top" shrinkToFit="1"/>
      <protection locked="0"/>
    </xf>
    <xf numFmtId="1" fontId="7" fillId="0" borderId="28" xfId="0" applyNumberFormat="1" applyFont="1" applyFill="1" applyBorder="1" applyAlignment="1" applyProtection="1">
      <alignment horizontal="right" vertical="top" wrapText="1"/>
      <protection hidden="1"/>
    </xf>
    <xf numFmtId="0" fontId="15" fillId="0" borderId="28" xfId="0" applyNumberFormat="1" applyFont="1" applyFill="1" applyBorder="1" applyAlignment="1" applyProtection="1">
      <alignment vertical="top" wrapText="1"/>
      <protection hidden="1"/>
    </xf>
    <xf numFmtId="0" fontId="5" fillId="0" borderId="28" xfId="0" applyNumberFormat="1" applyFont="1" applyFill="1" applyBorder="1" applyAlignment="1" applyProtection="1">
      <alignment horizontal="right" wrapText="1"/>
      <protection hidden="1"/>
    </xf>
    <xf numFmtId="4" fontId="5" fillId="0" borderId="28" xfId="0" applyNumberFormat="1" applyFont="1" applyFill="1" applyBorder="1" applyAlignment="1" applyProtection="1">
      <alignment horizontal="right" wrapText="1"/>
      <protection hidden="1"/>
    </xf>
    <xf numFmtId="0" fontId="65" fillId="0" borderId="28" xfId="0" applyNumberFormat="1" applyFont="1" applyFill="1" applyBorder="1" applyAlignment="1" applyProtection="1">
      <alignment vertical="top" wrapText="1"/>
      <protection/>
    </xf>
    <xf numFmtId="0" fontId="65" fillId="0" borderId="28" xfId="0" applyNumberFormat="1" applyFont="1" applyBorder="1" applyAlignment="1" applyProtection="1">
      <alignment vertical="top" wrapText="1"/>
      <protection locked="0"/>
    </xf>
    <xf numFmtId="171" fontId="64" fillId="0" borderId="28" xfId="0" applyNumberFormat="1" applyFont="1" applyBorder="1" applyAlignment="1" applyProtection="1">
      <alignment horizontal="right" vertical="top" shrinkToFit="1"/>
      <protection locked="0"/>
    </xf>
    <xf numFmtId="0" fontId="15" fillId="0" borderId="28" xfId="0" applyNumberFormat="1" applyFont="1" applyBorder="1" applyAlignment="1" applyProtection="1">
      <alignment vertical="top" wrapText="1"/>
      <protection locked="0"/>
    </xf>
    <xf numFmtId="178" fontId="5" fillId="0" borderId="28" xfId="0" applyNumberFormat="1" applyFont="1" applyFill="1" applyBorder="1" applyAlignment="1" applyProtection="1">
      <alignment horizontal="right" wrapText="1"/>
      <protection locked="0"/>
    </xf>
    <xf numFmtId="178" fontId="15" fillId="0" borderId="28" xfId="0" applyNumberFormat="1" applyFont="1" applyFill="1" applyBorder="1" applyAlignment="1" applyProtection="1">
      <alignment horizontal="right" shrinkToFit="1"/>
      <protection locked="0"/>
    </xf>
    <xf numFmtId="0" fontId="72" fillId="0" borderId="28" xfId="0" applyNumberFormat="1" applyFont="1" applyBorder="1" applyAlignment="1" applyProtection="1">
      <alignment vertical="top" wrapText="1"/>
      <protection locked="0"/>
    </xf>
    <xf numFmtId="0" fontId="15" fillId="0" borderId="28" xfId="0" applyNumberFormat="1" applyFont="1" applyBorder="1" applyAlignment="1" applyProtection="1">
      <alignment/>
      <protection locked="0"/>
    </xf>
    <xf numFmtId="0" fontId="67" fillId="0" borderId="28" xfId="0" applyNumberFormat="1" applyFont="1" applyBorder="1" applyAlignment="1" applyProtection="1">
      <alignment vertical="top" wrapText="1"/>
      <protection locked="0"/>
    </xf>
    <xf numFmtId="0" fontId="65" fillId="0" borderId="28" xfId="0" applyNumberFormat="1" applyFont="1" applyBorder="1" applyAlignment="1" applyProtection="1" quotePrefix="1">
      <alignment vertical="top" wrapText="1"/>
      <protection locked="0"/>
    </xf>
    <xf numFmtId="0" fontId="111" fillId="0" borderId="28" xfId="0" applyNumberFormat="1" applyFont="1" applyFill="1" applyBorder="1" applyAlignment="1" applyProtection="1">
      <alignment horizontal="right"/>
      <protection locked="0"/>
    </xf>
    <xf numFmtId="167" fontId="111" fillId="0" borderId="28" xfId="0" applyNumberFormat="1" applyFont="1" applyFill="1" applyBorder="1" applyAlignment="1" applyProtection="1">
      <alignment horizontal="right" shrinkToFit="1"/>
      <protection locked="0"/>
    </xf>
    <xf numFmtId="0" fontId="73" fillId="0" borderId="28" xfId="0" applyNumberFormat="1" applyFont="1" applyBorder="1" applyAlignment="1" applyProtection="1">
      <alignment vertical="top" wrapText="1"/>
      <protection locked="0"/>
    </xf>
    <xf numFmtId="0" fontId="15" fillId="0" borderId="28" xfId="0" applyNumberFormat="1" applyFont="1" applyBorder="1" applyAlignment="1" applyProtection="1" quotePrefix="1">
      <alignment vertical="top" wrapText="1"/>
      <protection locked="0"/>
    </xf>
    <xf numFmtId="171" fontId="15" fillId="0" borderId="28" xfId="0" applyNumberFormat="1" applyFont="1" applyBorder="1" applyAlignment="1" applyProtection="1">
      <alignment horizontal="right" vertical="top" shrinkToFit="1"/>
      <protection locked="0"/>
    </xf>
    <xf numFmtId="171" fontId="15" fillId="0" borderId="28" xfId="0" applyNumberFormat="1" applyFont="1" applyBorder="1" applyAlignment="1" applyProtection="1">
      <alignment horizontal="right" vertical="top" shrinkToFit="1"/>
      <protection/>
    </xf>
    <xf numFmtId="167" fontId="5" fillId="0" borderId="28" xfId="0" applyNumberFormat="1" applyFont="1" applyFill="1" applyBorder="1" applyAlignment="1" applyProtection="1">
      <alignment horizontal="right" shrinkToFit="1"/>
      <protection locked="0"/>
    </xf>
    <xf numFmtId="171" fontId="15" fillId="0" borderId="28" xfId="0" applyNumberFormat="1" applyFont="1" applyFill="1" applyBorder="1" applyAlignment="1" applyProtection="1">
      <alignment horizontal="right" vertical="top" shrinkToFit="1"/>
      <protection/>
    </xf>
    <xf numFmtId="0" fontId="5" fillId="0" borderId="28" xfId="0" applyNumberFormat="1" applyFont="1" applyBorder="1" applyAlignment="1" applyProtection="1">
      <alignment vertical="top" wrapText="1"/>
      <protection locked="0"/>
    </xf>
    <xf numFmtId="171" fontId="64" fillId="0" borderId="40" xfId="0" applyNumberFormat="1" applyFont="1" applyBorder="1" applyAlignment="1" applyProtection="1">
      <alignment horizontal="right" vertical="top" shrinkToFit="1"/>
      <protection hidden="1"/>
    </xf>
    <xf numFmtId="0" fontId="15" fillId="0" borderId="40" xfId="0" applyNumberFormat="1" applyFont="1" applyBorder="1" applyAlignment="1" applyProtection="1">
      <alignment vertical="top" wrapText="1"/>
      <protection hidden="1"/>
    </xf>
    <xf numFmtId="0" fontId="15" fillId="0" borderId="40" xfId="0" applyNumberFormat="1" applyFont="1" applyFill="1" applyBorder="1" applyAlignment="1" applyProtection="1">
      <alignment horizontal="right"/>
      <protection hidden="1"/>
    </xf>
    <xf numFmtId="167" fontId="15" fillId="0" borderId="40" xfId="0" applyNumberFormat="1" applyFont="1" applyFill="1" applyBorder="1" applyAlignment="1" applyProtection="1">
      <alignment horizontal="right" shrinkToFit="1"/>
      <protection hidden="1"/>
    </xf>
    <xf numFmtId="171" fontId="66" fillId="0" borderId="41" xfId="0" applyNumberFormat="1" applyFont="1" applyBorder="1" applyAlignment="1" applyProtection="1">
      <alignment horizontal="left" vertical="top"/>
      <protection locked="0"/>
    </xf>
    <xf numFmtId="171" fontId="66" fillId="0" borderId="42" xfId="0" applyNumberFormat="1" applyFont="1" applyBorder="1" applyAlignment="1" applyProtection="1">
      <alignment horizontal="left" vertical="top"/>
      <protection locked="0"/>
    </xf>
    <xf numFmtId="1" fontId="7" fillId="0" borderId="40" xfId="0" applyNumberFormat="1" applyFont="1" applyFill="1" applyBorder="1" applyAlignment="1" applyProtection="1">
      <alignment horizontal="right" vertical="top" wrapText="1"/>
      <protection hidden="1"/>
    </xf>
    <xf numFmtId="0" fontId="65" fillId="0" borderId="40" xfId="0" applyNumberFormat="1" applyFont="1" applyFill="1" applyBorder="1" applyAlignment="1" applyProtection="1">
      <alignment vertical="top" wrapText="1"/>
      <protection/>
    </xf>
    <xf numFmtId="0" fontId="5" fillId="0" borderId="40" xfId="0" applyNumberFormat="1" applyFont="1" applyFill="1" applyBorder="1" applyAlignment="1" applyProtection="1">
      <alignment horizontal="right" wrapText="1"/>
      <protection hidden="1"/>
    </xf>
    <xf numFmtId="4" fontId="5" fillId="0" borderId="40" xfId="0" applyNumberFormat="1" applyFont="1" applyFill="1" applyBorder="1" applyAlignment="1" applyProtection="1">
      <alignment horizontal="right" wrapText="1"/>
      <protection hidden="1"/>
    </xf>
    <xf numFmtId="171" fontId="66" fillId="0" borderId="39" xfId="0" applyNumberFormat="1" applyFont="1" applyBorder="1" applyAlignment="1" applyProtection="1">
      <alignment horizontal="left" vertical="top"/>
      <protection locked="0"/>
    </xf>
    <xf numFmtId="0" fontId="65" fillId="0" borderId="39" xfId="0" applyNumberFormat="1" applyFont="1" applyBorder="1" applyAlignment="1" applyProtection="1">
      <alignment vertical="top" wrapText="1"/>
      <protection locked="0"/>
    </xf>
    <xf numFmtId="168" fontId="66" fillId="0" borderId="39" xfId="0" applyNumberFormat="1" applyFont="1" applyFill="1" applyBorder="1" applyAlignment="1" applyProtection="1">
      <alignment horizontal="right" shrinkToFit="1"/>
      <protection locked="0"/>
    </xf>
    <xf numFmtId="0" fontId="66" fillId="0" borderId="42" xfId="0" applyNumberFormat="1" applyFont="1" applyFill="1" applyBorder="1" applyAlignment="1" applyProtection="1">
      <alignment horizontal="right"/>
      <protection locked="0"/>
    </xf>
    <xf numFmtId="167" fontId="66" fillId="0" borderId="42" xfId="0" applyNumberFormat="1" applyFont="1" applyFill="1" applyBorder="1" applyAlignment="1" applyProtection="1">
      <alignment horizontal="right" shrinkToFit="1"/>
      <protection locked="0"/>
    </xf>
    <xf numFmtId="168" fontId="66" fillId="0" borderId="42" xfId="0" applyNumberFormat="1" applyFont="1" applyFill="1" applyBorder="1" applyAlignment="1" applyProtection="1">
      <alignment horizontal="right" shrinkToFit="1"/>
      <protection locked="0"/>
    </xf>
    <xf numFmtId="168" fontId="66" fillId="0" borderId="43" xfId="0" applyNumberFormat="1" applyFont="1" applyFill="1" applyBorder="1" applyAlignment="1" applyProtection="1">
      <alignment horizontal="right" shrinkToFit="1"/>
      <protection locked="0"/>
    </xf>
    <xf numFmtId="171" fontId="15" fillId="0" borderId="40" xfId="0" applyNumberFormat="1" applyFont="1" applyBorder="1" applyAlignment="1" applyProtection="1">
      <alignment horizontal="right" vertical="top" shrinkToFit="1"/>
      <protection locked="0"/>
    </xf>
    <xf numFmtId="178" fontId="15" fillId="0" borderId="40" xfId="0" applyNumberFormat="1" applyFont="1" applyFill="1" applyBorder="1" applyAlignment="1" applyProtection="1">
      <alignment horizontal="right" shrinkToFit="1"/>
      <protection locked="0"/>
    </xf>
    <xf numFmtId="171" fontId="66" fillId="0" borderId="41" xfId="0" applyNumberFormat="1" applyFont="1" applyBorder="1" applyAlignment="1" applyProtection="1">
      <alignment horizontal="left" vertical="top"/>
      <protection locked="0"/>
    </xf>
    <xf numFmtId="171" fontId="66" fillId="0" borderId="42" xfId="0" applyNumberFormat="1" applyFont="1" applyBorder="1" applyAlignment="1" applyProtection="1">
      <alignment horizontal="left" vertical="top"/>
      <protection locked="0"/>
    </xf>
    <xf numFmtId="171" fontId="15" fillId="0" borderId="39" xfId="0" applyNumberFormat="1" applyFont="1" applyBorder="1" applyAlignment="1" applyProtection="1">
      <alignment horizontal="right" vertical="top" shrinkToFit="1"/>
      <protection locked="0"/>
    </xf>
    <xf numFmtId="171" fontId="15" fillId="0" borderId="40" xfId="0" applyNumberFormat="1" applyFont="1" applyBorder="1" applyAlignment="1" applyProtection="1">
      <alignment horizontal="right" vertical="top" shrinkToFit="1"/>
      <protection hidden="1"/>
    </xf>
    <xf numFmtId="171" fontId="15" fillId="0" borderId="39" xfId="0" applyNumberFormat="1" applyFont="1" applyBorder="1" applyAlignment="1" applyProtection="1" quotePrefix="1">
      <alignment horizontal="left" vertical="top"/>
      <protection locked="0"/>
    </xf>
    <xf numFmtId="0" fontId="65" fillId="0" borderId="40" xfId="0" applyNumberFormat="1" applyFont="1" applyBorder="1" applyAlignment="1" applyProtection="1">
      <alignment vertical="top" wrapText="1"/>
      <protection locked="0"/>
    </xf>
    <xf numFmtId="171" fontId="66" fillId="0" borderId="42" xfId="0" applyNumberFormat="1" applyFont="1" applyFill="1" applyBorder="1" applyAlignment="1" applyProtection="1">
      <alignment horizontal="left" vertical="top"/>
      <protection locked="0"/>
    </xf>
    <xf numFmtId="171" fontId="15" fillId="0" borderId="40" xfId="0" applyNumberFormat="1" applyFont="1" applyBorder="1" applyAlignment="1" applyProtection="1">
      <alignment horizontal="right" vertical="top" shrinkToFit="1"/>
      <protection/>
    </xf>
    <xf numFmtId="0" fontId="13" fillId="0" borderId="28" xfId="0" applyNumberFormat="1" applyFont="1" applyFill="1" applyBorder="1" applyAlignment="1" applyProtection="1">
      <alignment wrapText="1"/>
      <protection/>
    </xf>
    <xf numFmtId="0" fontId="5" fillId="0" borderId="28" xfId="59" applyNumberFormat="1" applyFont="1" applyFill="1" applyBorder="1" applyAlignment="1" applyProtection="1">
      <alignment/>
      <protection/>
    </xf>
    <xf numFmtId="167" fontId="5" fillId="0" borderId="28" xfId="59" applyNumberFormat="1" applyFont="1" applyFill="1" applyBorder="1" applyAlignment="1" applyProtection="1">
      <alignment shrinkToFit="1"/>
      <protection/>
    </xf>
    <xf numFmtId="168" fontId="5" fillId="0" borderId="28" xfId="59" applyNumberFormat="1" applyFont="1" applyFill="1" applyBorder="1" applyAlignment="1" applyProtection="1">
      <alignment shrinkToFit="1"/>
      <protection/>
    </xf>
    <xf numFmtId="0" fontId="23" fillId="0" borderId="28" xfId="0" applyNumberFormat="1" applyFont="1" applyFill="1" applyBorder="1" applyAlignment="1" applyProtection="1" quotePrefix="1">
      <alignment/>
      <protection/>
    </xf>
    <xf numFmtId="0" fontId="26" fillId="0" borderId="28" xfId="0" applyFont="1" applyFill="1" applyBorder="1" applyAlignment="1" applyProtection="1">
      <alignment wrapText="1"/>
      <protection/>
    </xf>
    <xf numFmtId="166" fontId="5" fillId="0" borderId="28" xfId="0" applyNumberFormat="1" applyFont="1" applyFill="1" applyBorder="1" applyAlignment="1" applyProtection="1">
      <alignment wrapText="1"/>
      <protection/>
    </xf>
    <xf numFmtId="0" fontId="36" fillId="0" borderId="28" xfId="0" applyNumberFormat="1" applyFont="1" applyFill="1" applyBorder="1" applyAlignment="1" applyProtection="1" quotePrefix="1">
      <alignment/>
      <protection/>
    </xf>
    <xf numFmtId="0" fontId="23" fillId="0" borderId="28" xfId="0" applyNumberFormat="1" applyFont="1" applyFill="1" applyBorder="1" applyAlignment="1" applyProtection="1" quotePrefix="1">
      <alignment wrapText="1"/>
      <protection/>
    </xf>
    <xf numFmtId="3" fontId="18" fillId="0" borderId="28" xfId="0" applyNumberFormat="1" applyFont="1" applyFill="1" applyBorder="1" applyAlignment="1" applyProtection="1">
      <alignment wrapText="1"/>
      <protection/>
    </xf>
    <xf numFmtId="3" fontId="5" fillId="0" borderId="28" xfId="55" applyNumberFormat="1" applyFont="1" applyFill="1" applyBorder="1" applyAlignment="1" applyProtection="1">
      <alignment wrapText="1"/>
      <protection/>
    </xf>
    <xf numFmtId="0" fontId="19" fillId="0" borderId="0" xfId="0" applyNumberFormat="1" applyFont="1" applyFill="1" applyBorder="1" applyAlignment="1" applyProtection="1">
      <alignment wrapText="1"/>
      <protection/>
    </xf>
    <xf numFmtId="3" fontId="5" fillId="0" borderId="0" xfId="55" applyNumberFormat="1" applyFont="1" applyFill="1" applyBorder="1" applyAlignment="1" applyProtection="1">
      <alignment wrapText="1"/>
      <protection/>
    </xf>
    <xf numFmtId="4" fontId="5" fillId="0" borderId="0" xfId="0" applyNumberFormat="1" applyFont="1" applyFill="1" applyBorder="1" applyAlignment="1" applyProtection="1">
      <alignment/>
      <protection locked="0"/>
    </xf>
    <xf numFmtId="4" fontId="5" fillId="0" borderId="0" xfId="0" applyNumberFormat="1" applyFont="1" applyFill="1" applyAlignment="1" applyProtection="1">
      <alignment shrinkToFit="1"/>
      <protection/>
    </xf>
    <xf numFmtId="1" fontId="25" fillId="0" borderId="28" xfId="0" applyNumberFormat="1" applyFont="1" applyFill="1" applyBorder="1" applyAlignment="1" applyProtection="1">
      <alignment vertical="top"/>
      <protection/>
    </xf>
    <xf numFmtId="1" fontId="4" fillId="0" borderId="28" xfId="0" applyNumberFormat="1" applyFont="1" applyFill="1" applyBorder="1" applyAlignment="1" applyProtection="1" quotePrefix="1">
      <alignment vertical="top" wrapText="1"/>
      <protection/>
    </xf>
    <xf numFmtId="49" fontId="7" fillId="0" borderId="0" xfId="0" applyNumberFormat="1" applyFont="1" applyFill="1" applyAlignment="1" applyProtection="1" quotePrefix="1">
      <alignment vertical="top"/>
      <protection/>
    </xf>
    <xf numFmtId="0" fontId="19" fillId="0" borderId="28" xfId="0" applyNumberFormat="1" applyFont="1" applyFill="1" applyBorder="1" applyAlignment="1" applyProtection="1" quotePrefix="1">
      <alignment wrapText="1"/>
      <protection/>
    </xf>
    <xf numFmtId="49" fontId="19" fillId="0" borderId="28" xfId="0" applyNumberFormat="1" applyFont="1" applyFill="1" applyBorder="1" applyAlignment="1" applyProtection="1" quotePrefix="1">
      <alignment wrapText="1"/>
      <protection/>
    </xf>
    <xf numFmtId="173" fontId="5" fillId="0" borderId="28" xfId="0" applyNumberFormat="1" applyFont="1" applyFill="1" applyBorder="1" applyAlignment="1" applyProtection="1">
      <alignment shrinkToFit="1"/>
      <protection/>
    </xf>
    <xf numFmtId="4" fontId="19" fillId="0" borderId="28" xfId="0" applyNumberFormat="1" applyFont="1" applyFill="1" applyBorder="1" applyAlignment="1" applyProtection="1">
      <alignment/>
      <protection/>
    </xf>
    <xf numFmtId="3" fontId="5" fillId="0" borderId="28" xfId="0" applyNumberFormat="1" applyFont="1" applyFill="1" applyBorder="1" applyAlignment="1" applyProtection="1">
      <alignment wrapText="1"/>
      <protection/>
    </xf>
    <xf numFmtId="1" fontId="4" fillId="0" borderId="28" xfId="0" applyNumberFormat="1" applyFont="1" applyFill="1" applyBorder="1" applyAlignment="1" applyProtection="1">
      <alignment vertical="top" wrapText="1"/>
      <protection/>
    </xf>
    <xf numFmtId="1" fontId="7" fillId="0" borderId="40" xfId="0" applyNumberFormat="1" applyFont="1" applyFill="1" applyBorder="1" applyAlignment="1" applyProtection="1">
      <alignment vertical="top" wrapText="1"/>
      <protection/>
    </xf>
    <xf numFmtId="1" fontId="7" fillId="0" borderId="39" xfId="0" applyNumberFormat="1" applyFont="1" applyFill="1" applyBorder="1" applyAlignment="1" applyProtection="1">
      <alignment vertical="top" wrapText="1"/>
      <protection/>
    </xf>
    <xf numFmtId="1" fontId="7" fillId="0" borderId="40" xfId="0" applyNumberFormat="1" applyFont="1" applyFill="1" applyBorder="1" applyAlignment="1" applyProtection="1">
      <alignment horizontal="center" vertical="top" wrapText="1"/>
      <protection/>
    </xf>
    <xf numFmtId="0" fontId="19" fillId="0" borderId="40" xfId="0" applyNumberFormat="1" applyFont="1" applyFill="1" applyBorder="1" applyAlignment="1" applyProtection="1" quotePrefix="1">
      <alignment wrapText="1"/>
      <protection/>
    </xf>
    <xf numFmtId="3" fontId="5" fillId="0" borderId="40" xfId="55" applyNumberFormat="1" applyFont="1" applyFill="1" applyBorder="1" applyAlignment="1" applyProtection="1">
      <alignment wrapText="1"/>
      <protection/>
    </xf>
    <xf numFmtId="1" fontId="4" fillId="0" borderId="41" xfId="0" applyNumberFormat="1" applyFont="1" applyFill="1" applyBorder="1" applyAlignment="1" applyProtection="1">
      <alignment vertical="top" wrapText="1"/>
      <protection/>
    </xf>
    <xf numFmtId="3" fontId="8" fillId="0" borderId="42" xfId="55" applyNumberFormat="1" applyFont="1" applyFill="1" applyBorder="1" applyAlignment="1" applyProtection="1">
      <alignment wrapText="1"/>
      <protection/>
    </xf>
    <xf numFmtId="1" fontId="5" fillId="0" borderId="28" xfId="70" applyNumberFormat="1" applyFont="1" applyFill="1" applyBorder="1" applyAlignment="1" applyProtection="1">
      <alignment/>
      <protection/>
    </xf>
    <xf numFmtId="0" fontId="5" fillId="0" borderId="28" xfId="59" applyNumberFormat="1" applyFont="1" applyFill="1" applyBorder="1" applyAlignment="1" applyProtection="1" quotePrefix="1">
      <alignment wrapText="1"/>
      <protection/>
    </xf>
    <xf numFmtId="173" fontId="5" fillId="0" borderId="28" xfId="59" applyNumberFormat="1" applyFont="1" applyFill="1" applyBorder="1" applyAlignment="1" applyProtection="1">
      <alignment shrinkToFit="1"/>
      <protection/>
    </xf>
    <xf numFmtId="0" fontId="5" fillId="0" borderId="28" xfId="0" applyFont="1" applyFill="1" applyBorder="1" applyAlignment="1" applyProtection="1">
      <alignment/>
      <protection/>
    </xf>
    <xf numFmtId="0" fontId="5" fillId="0" borderId="40" xfId="0" applyFont="1" applyFill="1" applyBorder="1" applyAlignment="1" applyProtection="1">
      <alignment/>
      <protection/>
    </xf>
    <xf numFmtId="4" fontId="5" fillId="0" borderId="28" xfId="70" applyNumberFormat="1" applyFont="1" applyFill="1" applyBorder="1" applyAlignment="1" applyProtection="1">
      <alignment/>
      <protection locked="0"/>
    </xf>
    <xf numFmtId="0" fontId="12" fillId="0" borderId="0" xfId="0" applyNumberFormat="1" applyFont="1" applyFill="1" applyBorder="1" applyAlignment="1" applyProtection="1">
      <alignment horizontal="center"/>
      <protection/>
    </xf>
    <xf numFmtId="0" fontId="12" fillId="0" borderId="16" xfId="0" applyNumberFormat="1" applyFont="1" applyFill="1" applyBorder="1" applyAlignment="1" applyProtection="1">
      <alignment horizontal="center"/>
      <protection/>
    </xf>
    <xf numFmtId="49" fontId="19" fillId="0" borderId="28" xfId="45" applyFont="1" applyFill="1" applyBorder="1" applyAlignment="1" applyProtection="1">
      <alignment horizontal="center" wrapText="1"/>
      <protection/>
    </xf>
    <xf numFmtId="49" fontId="5" fillId="0" borderId="28" xfId="59" applyNumberFormat="1" applyFont="1" applyFill="1" applyBorder="1" applyAlignment="1" applyProtection="1">
      <alignment horizontal="center"/>
      <protection/>
    </xf>
    <xf numFmtId="0" fontId="19" fillId="0" borderId="40" xfId="0" applyNumberFormat="1" applyFont="1" applyFill="1" applyBorder="1" applyAlignment="1" applyProtection="1">
      <alignment horizontal="center" wrapText="1"/>
      <protection/>
    </xf>
    <xf numFmtId="49" fontId="24" fillId="0" borderId="28" xfId="0" applyNumberFormat="1" applyFont="1" applyFill="1" applyBorder="1" applyAlignment="1" applyProtection="1">
      <alignment horizontal="center" wrapText="1"/>
      <protection/>
    </xf>
    <xf numFmtId="0" fontId="24" fillId="0" borderId="28"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49" fontId="19" fillId="0" borderId="40" xfId="0" applyNumberFormat="1" applyFont="1" applyFill="1" applyBorder="1" applyAlignment="1" applyProtection="1" quotePrefix="1">
      <alignment wrapText="1"/>
      <protection/>
    </xf>
    <xf numFmtId="0" fontId="19" fillId="0" borderId="39" xfId="0" applyNumberFormat="1" applyFont="1" applyFill="1" applyBorder="1" applyAlignment="1" applyProtection="1">
      <alignment wrapText="1"/>
      <protection/>
    </xf>
    <xf numFmtId="0" fontId="19" fillId="0" borderId="39" xfId="0" applyNumberFormat="1" applyFont="1" applyFill="1" applyBorder="1" applyAlignment="1" applyProtection="1">
      <alignment horizontal="center" wrapText="1"/>
      <protection/>
    </xf>
    <xf numFmtId="3" fontId="19" fillId="0" borderId="39" xfId="55" applyNumberFormat="1" applyFont="1" applyFill="1" applyBorder="1" applyAlignment="1" applyProtection="1">
      <alignment wrapText="1"/>
      <protection/>
    </xf>
    <xf numFmtId="4" fontId="19" fillId="0" borderId="39" xfId="0" applyNumberFormat="1" applyFont="1" applyFill="1" applyBorder="1" applyAlignment="1" applyProtection="1">
      <alignment/>
      <protection locked="0"/>
    </xf>
    <xf numFmtId="4" fontId="19" fillId="0" borderId="39" xfId="72" applyNumberFormat="1" applyFont="1" applyFill="1" applyBorder="1" applyAlignment="1" applyProtection="1">
      <alignment/>
      <protection/>
    </xf>
    <xf numFmtId="49" fontId="19" fillId="0" borderId="0" xfId="0" applyNumberFormat="1" applyFont="1" applyFill="1" applyBorder="1" applyAlignment="1" applyProtection="1">
      <alignment wrapText="1"/>
      <protection/>
    </xf>
    <xf numFmtId="49" fontId="19" fillId="0" borderId="47" xfId="0" applyNumberFormat="1" applyFont="1" applyFill="1" applyBorder="1" applyAlignment="1" applyProtection="1" quotePrefix="1">
      <alignment wrapText="1"/>
      <protection/>
    </xf>
    <xf numFmtId="0" fontId="19" fillId="0" borderId="47" xfId="0" applyNumberFormat="1" applyFont="1" applyFill="1" applyBorder="1" applyAlignment="1" applyProtection="1" quotePrefix="1">
      <alignment wrapText="1"/>
      <protection/>
    </xf>
    <xf numFmtId="49" fontId="19" fillId="0" borderId="47" xfId="0" applyNumberFormat="1" applyFont="1" applyFill="1" applyBorder="1" applyAlignment="1" applyProtection="1">
      <alignment wrapText="1"/>
      <protection/>
    </xf>
    <xf numFmtId="49" fontId="19" fillId="0" borderId="39" xfId="0" applyNumberFormat="1" applyFont="1" applyFill="1" applyBorder="1" applyAlignment="1" applyProtection="1" quotePrefix="1">
      <alignment wrapText="1"/>
      <protection/>
    </xf>
    <xf numFmtId="0" fontId="19" fillId="0" borderId="47" xfId="0" applyNumberFormat="1" applyFont="1" applyFill="1" applyBorder="1" applyAlignment="1" applyProtection="1">
      <alignment horizontal="center" wrapText="1"/>
      <protection/>
    </xf>
    <xf numFmtId="3" fontId="5" fillId="0" borderId="47" xfId="55" applyNumberFormat="1" applyFont="1" applyFill="1" applyBorder="1" applyAlignment="1" applyProtection="1">
      <alignment wrapText="1"/>
      <protection/>
    </xf>
    <xf numFmtId="3" fontId="5" fillId="0" borderId="39" xfId="55" applyNumberFormat="1" applyFont="1" applyFill="1" applyBorder="1" applyAlignment="1" applyProtection="1">
      <alignment wrapText="1"/>
      <protection/>
    </xf>
    <xf numFmtId="4" fontId="5" fillId="0" borderId="47" xfId="0" applyNumberFormat="1" applyFont="1" applyFill="1" applyBorder="1" applyAlignment="1" applyProtection="1">
      <alignment/>
      <protection locked="0"/>
    </xf>
    <xf numFmtId="4" fontId="5" fillId="0" borderId="47" xfId="0" applyNumberFormat="1" applyFont="1" applyFill="1" applyBorder="1" applyAlignment="1" applyProtection="1">
      <alignment/>
      <protection/>
    </xf>
    <xf numFmtId="4" fontId="5" fillId="0" borderId="47" xfId="72" applyNumberFormat="1" applyFont="1" applyFill="1" applyBorder="1" applyAlignment="1" applyProtection="1">
      <alignment/>
      <protection/>
    </xf>
    <xf numFmtId="0" fontId="5" fillId="0" borderId="47" xfId="0" applyNumberFormat="1" applyFont="1" applyFill="1" applyBorder="1" applyAlignment="1" applyProtection="1" quotePrefix="1">
      <alignment wrapText="1"/>
      <protection/>
    </xf>
    <xf numFmtId="4" fontId="5" fillId="0" borderId="61" xfId="0" applyNumberFormat="1" applyFont="1" applyFill="1" applyBorder="1" applyAlignment="1" applyProtection="1">
      <alignment/>
      <protection locked="0"/>
    </xf>
    <xf numFmtId="49" fontId="19" fillId="0" borderId="62" xfId="0" applyNumberFormat="1" applyFont="1" applyFill="1" applyBorder="1" applyAlignment="1" applyProtection="1" quotePrefix="1">
      <alignment wrapText="1"/>
      <protection/>
    </xf>
    <xf numFmtId="3" fontId="5" fillId="0" borderId="34" xfId="55" applyNumberFormat="1" applyFont="1" applyFill="1" applyBorder="1" applyAlignment="1" applyProtection="1">
      <alignment wrapText="1"/>
      <protection/>
    </xf>
    <xf numFmtId="4" fontId="5" fillId="0" borderId="63" xfId="0" applyNumberFormat="1" applyFont="1" applyFill="1" applyBorder="1" applyAlignment="1" applyProtection="1">
      <alignment/>
      <protection/>
    </xf>
    <xf numFmtId="49" fontId="19" fillId="0" borderId="54" xfId="0" applyNumberFormat="1" applyFont="1" applyFill="1" applyBorder="1" applyAlignment="1" applyProtection="1" quotePrefix="1">
      <alignment wrapText="1"/>
      <protection/>
    </xf>
    <xf numFmtId="4" fontId="5" fillId="0" borderId="61" xfId="0" applyNumberFormat="1" applyFont="1" applyFill="1" applyBorder="1" applyAlignment="1" applyProtection="1">
      <alignment/>
      <protection/>
    </xf>
    <xf numFmtId="0" fontId="19" fillId="0" borderId="54" xfId="0" applyNumberFormat="1" applyFont="1" applyFill="1" applyBorder="1" applyAlignment="1" applyProtection="1" quotePrefix="1">
      <alignment wrapText="1"/>
      <protection/>
    </xf>
    <xf numFmtId="4" fontId="5" fillId="0" borderId="61" xfId="72" applyNumberFormat="1" applyFont="1" applyFill="1" applyBorder="1" applyAlignment="1" applyProtection="1">
      <alignment/>
      <protection/>
    </xf>
    <xf numFmtId="49" fontId="19" fillId="0" borderId="54" xfId="0" applyNumberFormat="1" applyFont="1" applyFill="1" applyBorder="1" applyAlignment="1" applyProtection="1">
      <alignment wrapText="1"/>
      <protection/>
    </xf>
    <xf numFmtId="49" fontId="19" fillId="0" borderId="55" xfId="0" applyNumberFormat="1" applyFont="1" applyFill="1" applyBorder="1" applyAlignment="1" applyProtection="1" quotePrefix="1">
      <alignment wrapText="1"/>
      <protection/>
    </xf>
    <xf numFmtId="3" fontId="5" fillId="0" borderId="16" xfId="55" applyNumberFormat="1" applyFont="1" applyFill="1" applyBorder="1" applyAlignment="1" applyProtection="1">
      <alignment wrapText="1"/>
      <protection/>
    </xf>
    <xf numFmtId="4" fontId="5" fillId="0" borderId="63" xfId="72" applyNumberFormat="1" applyFont="1" applyFill="1" applyBorder="1" applyAlignment="1" applyProtection="1">
      <alignment/>
      <protection/>
    </xf>
    <xf numFmtId="0" fontId="19" fillId="0" borderId="54" xfId="0" applyNumberFormat="1" applyFont="1" applyFill="1" applyBorder="1" applyAlignment="1" applyProtection="1">
      <alignment wrapText="1"/>
      <protection/>
    </xf>
    <xf numFmtId="0" fontId="19" fillId="0" borderId="55" xfId="0" applyNumberFormat="1" applyFont="1" applyFill="1" applyBorder="1" applyAlignment="1" applyProtection="1" quotePrefix="1">
      <alignment wrapText="1"/>
      <protection/>
    </xf>
    <xf numFmtId="4" fontId="5" fillId="0" borderId="60" xfId="72" applyNumberFormat="1" applyFont="1" applyFill="1" applyBorder="1" applyAlignment="1" applyProtection="1">
      <alignment/>
      <protection/>
    </xf>
    <xf numFmtId="3" fontId="5" fillId="0" borderId="0" xfId="0" applyNumberFormat="1" applyFont="1" applyFill="1" applyBorder="1" applyAlignment="1" applyProtection="1">
      <alignment wrapText="1"/>
      <protection/>
    </xf>
    <xf numFmtId="4" fontId="19" fillId="0" borderId="61" xfId="0" applyNumberFormat="1" applyFont="1" applyFill="1" applyBorder="1" applyAlignment="1" applyProtection="1">
      <alignment/>
      <protection/>
    </xf>
    <xf numFmtId="0" fontId="19" fillId="0" borderId="40" xfId="45" applyNumberFormat="1" applyFont="1" applyFill="1" applyBorder="1" applyAlignment="1" applyProtection="1" quotePrefix="1">
      <alignment wrapText="1"/>
      <protection/>
    </xf>
    <xf numFmtId="173" fontId="5" fillId="0" borderId="40" xfId="0" applyNumberFormat="1" applyFont="1" applyFill="1" applyBorder="1" applyAlignment="1" applyProtection="1">
      <alignment shrinkToFit="1"/>
      <protection/>
    </xf>
    <xf numFmtId="173" fontId="5" fillId="0" borderId="34" xfId="0" applyNumberFormat="1" applyFont="1" applyFill="1" applyBorder="1" applyAlignment="1" applyProtection="1">
      <alignment shrinkToFit="1"/>
      <protection/>
    </xf>
    <xf numFmtId="49" fontId="19" fillId="0" borderId="55" xfId="0" applyNumberFormat="1" applyFont="1" applyFill="1" applyBorder="1" applyAlignment="1" applyProtection="1">
      <alignment wrapText="1"/>
      <protection/>
    </xf>
    <xf numFmtId="0" fontId="19" fillId="0" borderId="39" xfId="0" applyNumberFormat="1" applyFont="1" applyFill="1" applyBorder="1" applyAlignment="1" applyProtection="1" quotePrefix="1">
      <alignment wrapText="1"/>
      <protection/>
    </xf>
    <xf numFmtId="0" fontId="19" fillId="0" borderId="62" xfId="0" applyNumberFormat="1" applyFont="1" applyFill="1" applyBorder="1" applyAlignment="1" applyProtection="1" quotePrefix="1">
      <alignment wrapText="1"/>
      <protection/>
    </xf>
    <xf numFmtId="0" fontId="19" fillId="0" borderId="55" xfId="0" applyNumberFormat="1" applyFont="1" applyFill="1" applyBorder="1" applyAlignment="1" applyProtection="1">
      <alignment wrapText="1"/>
      <protection/>
    </xf>
    <xf numFmtId="1" fontId="5" fillId="0" borderId="28" xfId="0" applyNumberFormat="1" applyFont="1" applyFill="1" applyBorder="1" applyAlignment="1" applyProtection="1">
      <alignment shrinkToFit="1"/>
      <protection/>
    </xf>
    <xf numFmtId="1" fontId="16" fillId="0" borderId="28" xfId="0" applyNumberFormat="1" applyFont="1" applyFill="1" applyBorder="1" applyAlignment="1" applyProtection="1">
      <alignment vertical="top" wrapText="1"/>
      <protection/>
    </xf>
    <xf numFmtId="1" fontId="4" fillId="0" borderId="28" xfId="0" applyNumberFormat="1" applyFont="1" applyFill="1" applyBorder="1" applyAlignment="1" applyProtection="1" quotePrefix="1">
      <alignment wrapText="1"/>
      <protection/>
    </xf>
    <xf numFmtId="1" fontId="4" fillId="0" borderId="28" xfId="0" applyNumberFormat="1" applyFont="1" applyFill="1" applyBorder="1" applyAlignment="1" applyProtection="1" quotePrefix="1">
      <alignment horizontal="center" wrapText="1"/>
      <protection/>
    </xf>
    <xf numFmtId="0" fontId="8" fillId="0" borderId="39" xfId="0" applyNumberFormat="1" applyFont="1" applyFill="1" applyBorder="1" applyAlignment="1" applyProtection="1">
      <alignment vertical="top" wrapText="1"/>
      <protection/>
    </xf>
    <xf numFmtId="0" fontId="8" fillId="0" borderId="39" xfId="0" applyNumberFormat="1" applyFont="1" applyFill="1" applyBorder="1" applyAlignment="1" applyProtection="1">
      <alignment horizontal="center" wrapText="1"/>
      <protection/>
    </xf>
    <xf numFmtId="3" fontId="8" fillId="0" borderId="39" xfId="55" applyNumberFormat="1" applyFont="1" applyFill="1" applyBorder="1" applyAlignment="1" applyProtection="1">
      <alignment wrapText="1"/>
      <protection/>
    </xf>
    <xf numFmtId="166" fontId="5" fillId="0" borderId="28" xfId="55" applyNumberFormat="1" applyFont="1" applyFill="1" applyBorder="1" applyAlignment="1" applyProtection="1">
      <alignment wrapText="1"/>
      <protection locked="0"/>
    </xf>
    <xf numFmtId="0" fontId="112" fillId="0" borderId="0" xfId="0" applyNumberFormat="1" applyFont="1" applyFill="1" applyBorder="1" applyAlignment="1" applyProtection="1" quotePrefix="1">
      <alignment/>
      <protection/>
    </xf>
    <xf numFmtId="0" fontId="113" fillId="0" borderId="28" xfId="0" applyNumberFormat="1" applyFont="1" applyFill="1" applyBorder="1" applyAlignment="1" applyProtection="1">
      <alignment horizontal="center" wrapText="1"/>
      <protection/>
    </xf>
    <xf numFmtId="0" fontId="113" fillId="0" borderId="28" xfId="0" applyNumberFormat="1" applyFont="1" applyFill="1" applyBorder="1" applyAlignment="1" applyProtection="1">
      <alignment wrapText="1"/>
      <protection/>
    </xf>
    <xf numFmtId="49" fontId="113" fillId="0" borderId="28" xfId="0" applyNumberFormat="1" applyFont="1" applyFill="1" applyBorder="1" applyAlignment="1" applyProtection="1">
      <alignment horizontal="center" wrapText="1"/>
      <protection/>
    </xf>
    <xf numFmtId="0" fontId="113" fillId="0" borderId="28" xfId="0" applyNumberFormat="1" applyFont="1" applyFill="1" applyBorder="1" applyAlignment="1" applyProtection="1" quotePrefix="1">
      <alignment wrapText="1"/>
      <protection/>
    </xf>
    <xf numFmtId="49" fontId="113" fillId="0" borderId="28" xfId="0" applyNumberFormat="1" applyFont="1" applyFill="1" applyBorder="1" applyAlignment="1" applyProtection="1" quotePrefix="1">
      <alignment horizontal="center" wrapText="1"/>
      <protection/>
    </xf>
    <xf numFmtId="1" fontId="113" fillId="0" borderId="28" xfId="0" applyNumberFormat="1" applyFont="1" applyFill="1" applyBorder="1" applyAlignment="1" applyProtection="1">
      <alignment wrapText="1"/>
      <protection/>
    </xf>
    <xf numFmtId="49" fontId="113" fillId="0" borderId="28" xfId="0" applyNumberFormat="1" applyFont="1" applyFill="1" applyBorder="1" applyAlignment="1" applyProtection="1" quotePrefix="1">
      <alignment wrapText="1"/>
      <protection/>
    </xf>
    <xf numFmtId="0" fontId="113" fillId="0" borderId="40" xfId="0" applyNumberFormat="1" applyFont="1" applyFill="1" applyBorder="1" applyAlignment="1" applyProtection="1" quotePrefix="1">
      <alignment wrapText="1"/>
      <protection/>
    </xf>
    <xf numFmtId="49" fontId="113" fillId="0" borderId="40" xfId="0" applyNumberFormat="1" applyFont="1" applyFill="1" applyBorder="1" applyAlignment="1" applyProtection="1">
      <alignment horizontal="center" wrapText="1"/>
      <protection/>
    </xf>
    <xf numFmtId="0" fontId="114" fillId="0" borderId="42" xfId="0" applyNumberFormat="1" applyFont="1" applyFill="1" applyBorder="1" applyAlignment="1" applyProtection="1">
      <alignment wrapText="1"/>
      <protection/>
    </xf>
    <xf numFmtId="0" fontId="114" fillId="0" borderId="42" xfId="0" applyNumberFormat="1" applyFont="1" applyFill="1" applyBorder="1" applyAlignment="1" applyProtection="1">
      <alignment horizontal="center" wrapText="1"/>
      <protection/>
    </xf>
    <xf numFmtId="0" fontId="113" fillId="0" borderId="28" xfId="0" applyNumberFormat="1" applyFont="1" applyFill="1" applyBorder="1" applyAlignment="1" applyProtection="1" quotePrefix="1">
      <alignment horizontal="center" wrapText="1"/>
      <protection/>
    </xf>
    <xf numFmtId="171" fontId="4" fillId="0" borderId="28" xfId="0" applyNumberFormat="1" applyFont="1" applyFill="1" applyBorder="1" applyAlignment="1" applyProtection="1">
      <alignment horizontal="center" vertical="top" shrinkToFit="1"/>
      <protection/>
    </xf>
    <xf numFmtId="171" fontId="5" fillId="0" borderId="28" xfId="59" applyNumberFormat="1" applyFont="1" applyFill="1" applyBorder="1" applyAlignment="1" applyProtection="1">
      <alignment horizontal="center" vertical="top" shrinkToFit="1"/>
      <protection/>
    </xf>
    <xf numFmtId="1" fontId="4" fillId="0" borderId="28" xfId="0" applyNumberFormat="1" applyFont="1" applyFill="1" applyBorder="1" applyAlignment="1" applyProtection="1" quotePrefix="1">
      <alignment horizontal="center" vertical="top" wrapText="1"/>
      <protection/>
    </xf>
    <xf numFmtId="1" fontId="7" fillId="0" borderId="28" xfId="0" applyNumberFormat="1" applyFont="1" applyFill="1" applyBorder="1" applyAlignment="1" applyProtection="1">
      <alignment horizontal="center" vertical="top" wrapText="1"/>
      <protection/>
    </xf>
    <xf numFmtId="0" fontId="5" fillId="0" borderId="40" xfId="0" applyFont="1" applyFill="1" applyBorder="1" applyAlignment="1" applyProtection="1" quotePrefix="1">
      <alignment wrapText="1"/>
      <protection/>
    </xf>
    <xf numFmtId="0" fontId="5" fillId="0" borderId="40" xfId="0" applyFont="1" applyFill="1" applyBorder="1" applyAlignment="1" applyProtection="1" quotePrefix="1">
      <alignment horizontal="center" wrapText="1"/>
      <protection/>
    </xf>
    <xf numFmtId="1" fontId="5" fillId="0" borderId="40" xfId="0" applyNumberFormat="1" applyFont="1" applyFill="1" applyBorder="1" applyAlignment="1" applyProtection="1">
      <alignment wrapText="1"/>
      <protection/>
    </xf>
    <xf numFmtId="1" fontId="5" fillId="0" borderId="40" xfId="0" applyNumberFormat="1" applyFont="1" applyFill="1" applyBorder="1" applyAlignment="1" applyProtection="1" quotePrefix="1">
      <alignment wrapText="1"/>
      <protection/>
    </xf>
    <xf numFmtId="0" fontId="5" fillId="0" borderId="47" xfId="0" applyFont="1" applyFill="1" applyBorder="1" applyAlignment="1" applyProtection="1" quotePrefix="1">
      <alignment wrapText="1"/>
      <protection/>
    </xf>
    <xf numFmtId="0" fontId="5" fillId="0" borderId="47" xfId="0" applyFont="1" applyFill="1" applyBorder="1" applyAlignment="1" applyProtection="1" quotePrefix="1">
      <alignment horizontal="center" wrapText="1"/>
      <protection/>
    </xf>
    <xf numFmtId="1" fontId="5" fillId="0" borderId="47" xfId="0" applyNumberFormat="1" applyFont="1" applyFill="1" applyBorder="1" applyAlignment="1" applyProtection="1" quotePrefix="1">
      <alignment wrapText="1"/>
      <protection/>
    </xf>
    <xf numFmtId="0" fontId="5" fillId="0" borderId="39" xfId="0" applyFont="1" applyFill="1" applyBorder="1" applyAlignment="1" applyProtection="1" quotePrefix="1">
      <alignment wrapText="1"/>
      <protection/>
    </xf>
    <xf numFmtId="0" fontId="5" fillId="0" borderId="39" xfId="0" applyFont="1" applyFill="1" applyBorder="1" applyAlignment="1" applyProtection="1" quotePrefix="1">
      <alignment horizontal="center" wrapText="1"/>
      <protection/>
    </xf>
    <xf numFmtId="1" fontId="5" fillId="0" borderId="39" xfId="0" applyNumberFormat="1" applyFont="1" applyFill="1" applyBorder="1" applyAlignment="1" applyProtection="1" quotePrefix="1">
      <alignment wrapText="1"/>
      <protection/>
    </xf>
    <xf numFmtId="0" fontId="5" fillId="0" borderId="39" xfId="0" applyFont="1" applyFill="1" applyBorder="1" applyAlignment="1" applyProtection="1">
      <alignment horizontal="center" wrapText="1"/>
      <protection/>
    </xf>
    <xf numFmtId="2" fontId="5" fillId="0" borderId="28" xfId="0" applyNumberFormat="1" applyFont="1" applyFill="1" applyBorder="1" applyAlignment="1" applyProtection="1">
      <alignment/>
      <protection locked="0"/>
    </xf>
    <xf numFmtId="0" fontId="5" fillId="0" borderId="28" xfId="0" applyFont="1" applyFill="1" applyBorder="1" applyAlignment="1" applyProtection="1" quotePrefix="1">
      <alignment horizontal="center" wrapText="1"/>
      <protection/>
    </xf>
    <xf numFmtId="1" fontId="5" fillId="0" borderId="28" xfId="0" applyNumberFormat="1" applyFont="1" applyFill="1" applyBorder="1" applyAlignment="1" applyProtection="1">
      <alignment wrapText="1"/>
      <protection/>
    </xf>
    <xf numFmtId="1" fontId="5" fillId="0" borderId="28" xfId="0" applyNumberFormat="1" applyFont="1" applyFill="1" applyBorder="1" applyAlignment="1" applyProtection="1" quotePrefix="1">
      <alignment wrapText="1"/>
      <protection/>
    </xf>
    <xf numFmtId="1" fontId="8" fillId="0" borderId="29" xfId="0" applyNumberFormat="1" applyFont="1" applyFill="1" applyBorder="1" applyAlignment="1" applyProtection="1">
      <alignment horizontal="center" vertical="top" wrapText="1"/>
      <protection/>
    </xf>
    <xf numFmtId="3" fontId="8" fillId="0" borderId="29" xfId="55" applyNumberFormat="1" applyFont="1" applyFill="1" applyBorder="1" applyAlignment="1" applyProtection="1">
      <alignment wrapText="1"/>
      <protection/>
    </xf>
    <xf numFmtId="4" fontId="8" fillId="0" borderId="29" xfId="0" applyNumberFormat="1" applyFont="1" applyFill="1" applyBorder="1" applyAlignment="1" applyProtection="1">
      <alignment/>
      <protection locked="0"/>
    </xf>
    <xf numFmtId="4" fontId="8" fillId="0" borderId="29" xfId="0" applyNumberFormat="1" applyFont="1" applyFill="1" applyBorder="1" applyAlignment="1" applyProtection="1">
      <alignment/>
      <protection/>
    </xf>
    <xf numFmtId="1" fontId="8" fillId="0" borderId="39" xfId="0" applyNumberFormat="1" applyFont="1" applyFill="1" applyBorder="1" applyAlignment="1" applyProtection="1">
      <alignment horizontal="center" vertical="top" wrapText="1"/>
      <protection/>
    </xf>
    <xf numFmtId="4" fontId="8" fillId="0" borderId="39" xfId="0" applyNumberFormat="1" applyFont="1" applyFill="1" applyBorder="1" applyAlignment="1" applyProtection="1">
      <alignment/>
      <protection locked="0"/>
    </xf>
    <xf numFmtId="4" fontId="8" fillId="0" borderId="39" xfId="0" applyNumberFormat="1" applyFont="1" applyFill="1" applyBorder="1" applyAlignment="1" applyProtection="1">
      <alignment/>
      <protection/>
    </xf>
    <xf numFmtId="1" fontId="8" fillId="0" borderId="41" xfId="0" applyNumberFormat="1" applyFont="1" applyFill="1" applyBorder="1" applyAlignment="1" applyProtection="1">
      <alignment horizontal="center" vertical="top" wrapText="1"/>
      <protection/>
    </xf>
    <xf numFmtId="49" fontId="114" fillId="0" borderId="28" xfId="0" applyNumberFormat="1" applyFont="1" applyFill="1" applyBorder="1" applyAlignment="1" applyProtection="1" quotePrefix="1">
      <alignment wrapText="1"/>
      <protection/>
    </xf>
    <xf numFmtId="0" fontId="115" fillId="0" borderId="28" xfId="0" applyNumberFormat="1" applyFont="1" applyFill="1" applyBorder="1" applyAlignment="1" applyProtection="1">
      <alignment horizontal="center" vertical="top" wrapText="1"/>
      <protection/>
    </xf>
    <xf numFmtId="49" fontId="114" fillId="0" borderId="28" xfId="0" applyNumberFormat="1" applyFont="1" applyFill="1" applyBorder="1" applyAlignment="1" applyProtection="1">
      <alignment wrapText="1"/>
      <protection/>
    </xf>
    <xf numFmtId="0" fontId="114" fillId="0" borderId="28" xfId="0" applyNumberFormat="1" applyFont="1" applyFill="1" applyBorder="1" applyAlignment="1" applyProtection="1">
      <alignment horizontal="center" wrapText="1"/>
      <protection/>
    </xf>
    <xf numFmtId="3" fontId="113" fillId="0" borderId="28" xfId="55" applyNumberFormat="1" applyFont="1" applyFill="1" applyBorder="1" applyAlignment="1" applyProtection="1">
      <alignment wrapText="1"/>
      <protection/>
    </xf>
    <xf numFmtId="0" fontId="113" fillId="0" borderId="28" xfId="0" applyNumberFormat="1" applyFont="1" applyFill="1" applyBorder="1" applyAlignment="1" applyProtection="1">
      <alignment wrapText="1"/>
      <protection locked="0"/>
    </xf>
    <xf numFmtId="0" fontId="113" fillId="0" borderId="28" xfId="0" applyFont="1" applyFill="1" applyBorder="1" applyAlignment="1" applyProtection="1" quotePrefix="1">
      <alignment wrapText="1"/>
      <protection/>
    </xf>
    <xf numFmtId="0" fontId="113" fillId="0" borderId="28" xfId="0" applyFont="1" applyFill="1" applyBorder="1" applyAlignment="1" applyProtection="1">
      <alignment horizontal="center" wrapText="1"/>
      <protection/>
    </xf>
    <xf numFmtId="0" fontId="114" fillId="0" borderId="29" xfId="0" applyNumberFormat="1" applyFont="1" applyFill="1" applyBorder="1" applyAlignment="1" applyProtection="1">
      <alignment wrapText="1"/>
      <protection/>
    </xf>
    <xf numFmtId="0" fontId="114" fillId="0" borderId="29" xfId="0" applyNumberFormat="1" applyFont="1" applyFill="1" applyBorder="1" applyAlignment="1" applyProtection="1">
      <alignment horizontal="center" wrapText="1"/>
      <protection/>
    </xf>
    <xf numFmtId="0" fontId="114" fillId="0" borderId="39" xfId="0" applyNumberFormat="1" applyFont="1" applyFill="1" applyBorder="1" applyAlignment="1" applyProtection="1">
      <alignment wrapText="1"/>
      <protection/>
    </xf>
    <xf numFmtId="0" fontId="114" fillId="0" borderId="39" xfId="0" applyNumberFormat="1" applyFont="1" applyFill="1" applyBorder="1" applyAlignment="1" applyProtection="1">
      <alignment horizontal="center" wrapText="1"/>
      <protection/>
    </xf>
    <xf numFmtId="49" fontId="7" fillId="0" borderId="28" xfId="0" applyNumberFormat="1" applyFont="1" applyFill="1" applyBorder="1" applyAlignment="1" applyProtection="1" quotePrefix="1">
      <alignment horizontal="center" vertical="top"/>
      <protection/>
    </xf>
    <xf numFmtId="175" fontId="5" fillId="0" borderId="28" xfId="0" applyNumberFormat="1" applyFont="1" applyFill="1" applyBorder="1" applyAlignment="1" applyProtection="1">
      <alignment wrapText="1"/>
      <protection/>
    </xf>
    <xf numFmtId="1" fontId="5" fillId="0" borderId="28" xfId="0" applyNumberFormat="1" applyFont="1" applyFill="1" applyBorder="1" applyAlignment="1" applyProtection="1">
      <alignment horizontal="center" vertical="top" wrapText="1"/>
      <protection/>
    </xf>
    <xf numFmtId="1" fontId="5" fillId="0" borderId="40" xfId="0" applyNumberFormat="1" applyFont="1" applyFill="1" applyBorder="1" applyAlignment="1" applyProtection="1">
      <alignment horizontal="center" vertical="top" wrapText="1"/>
      <protection/>
    </xf>
    <xf numFmtId="1" fontId="5" fillId="0" borderId="40" xfId="70" applyNumberFormat="1" applyFont="1" applyFill="1" applyBorder="1" applyAlignment="1" applyProtection="1">
      <alignment/>
      <protection/>
    </xf>
    <xf numFmtId="4" fontId="8" fillId="0" borderId="42" xfId="0" applyNumberFormat="1" applyFont="1" applyFill="1" applyBorder="1" applyAlignment="1" applyProtection="1">
      <alignment/>
      <protection/>
    </xf>
    <xf numFmtId="0" fontId="114" fillId="0" borderId="28" xfId="0" applyNumberFormat="1" applyFont="1" applyFill="1" applyBorder="1" applyAlignment="1" applyProtection="1">
      <alignment wrapText="1"/>
      <protection/>
    </xf>
    <xf numFmtId="49" fontId="113" fillId="0" borderId="28" xfId="0" applyNumberFormat="1" applyFont="1" applyFill="1" applyBorder="1" applyAlignment="1" applyProtection="1">
      <alignment wrapText="1"/>
      <protection/>
    </xf>
    <xf numFmtId="0" fontId="113" fillId="0" borderId="28" xfId="0" applyFont="1" applyFill="1" applyBorder="1" applyAlignment="1" applyProtection="1">
      <alignment wrapText="1"/>
      <protection/>
    </xf>
    <xf numFmtId="49" fontId="113" fillId="0" borderId="28" xfId="0" applyNumberFormat="1" applyFont="1" applyFill="1" applyBorder="1" applyAlignment="1" applyProtection="1">
      <alignment horizontal="center"/>
      <protection/>
    </xf>
    <xf numFmtId="0" fontId="113" fillId="0" borderId="40" xfId="0" applyNumberFormat="1" applyFont="1" applyFill="1" applyBorder="1" applyAlignment="1" applyProtection="1">
      <alignment wrapText="1"/>
      <protection/>
    </xf>
    <xf numFmtId="0" fontId="113" fillId="0" borderId="40" xfId="0" applyNumberFormat="1" applyFont="1" applyFill="1" applyBorder="1" applyAlignment="1" applyProtection="1">
      <alignment horizontal="center" wrapText="1"/>
      <protection/>
    </xf>
    <xf numFmtId="1" fontId="4" fillId="0" borderId="28" xfId="0" applyNumberFormat="1" applyFont="1" applyFill="1" applyBorder="1" applyAlignment="1" applyProtection="1">
      <alignment horizontal="center" vertical="top" wrapText="1"/>
      <protection/>
    </xf>
    <xf numFmtId="4" fontId="5" fillId="0" borderId="28" xfId="55" applyNumberFormat="1" applyFont="1" applyFill="1" applyBorder="1" applyAlignment="1" applyProtection="1">
      <alignment wrapText="1"/>
      <protection locked="0"/>
    </xf>
    <xf numFmtId="171" fontId="15" fillId="0" borderId="28" xfId="0" applyNumberFormat="1" applyFont="1" applyFill="1" applyBorder="1" applyAlignment="1" applyProtection="1">
      <alignment horizontal="center" vertical="top" shrinkToFit="1"/>
      <protection/>
    </xf>
    <xf numFmtId="166" fontId="5" fillId="0" borderId="40" xfId="55" applyNumberFormat="1" applyFont="1" applyFill="1" applyBorder="1" applyAlignment="1" applyProtection="1">
      <alignment wrapText="1"/>
      <protection locked="0"/>
    </xf>
    <xf numFmtId="0" fontId="116" fillId="0" borderId="28" xfId="0" applyNumberFormat="1" applyFont="1" applyFill="1" applyBorder="1" applyAlignment="1" applyProtection="1">
      <alignment wrapText="1"/>
      <protection/>
    </xf>
    <xf numFmtId="0" fontId="113" fillId="0" borderId="47" xfId="0" applyNumberFormat="1" applyFont="1" applyFill="1" applyBorder="1" applyAlignment="1" applyProtection="1" quotePrefix="1">
      <alignment wrapText="1"/>
      <protection/>
    </xf>
    <xf numFmtId="0" fontId="113" fillId="0" borderId="47" xfId="0" applyNumberFormat="1" applyFont="1" applyFill="1" applyBorder="1" applyAlignment="1" applyProtection="1">
      <alignment horizontal="center" wrapText="1"/>
      <protection/>
    </xf>
    <xf numFmtId="0" fontId="113" fillId="0" borderId="47" xfId="0" applyNumberFormat="1" applyFont="1" applyFill="1" applyBorder="1" applyAlignment="1" applyProtection="1">
      <alignment wrapText="1"/>
      <protection/>
    </xf>
    <xf numFmtId="0" fontId="113" fillId="0" borderId="39" xfId="0" applyNumberFormat="1" applyFont="1" applyFill="1" applyBorder="1" applyAlignment="1" applyProtection="1" quotePrefix="1">
      <alignment wrapText="1"/>
      <protection/>
    </xf>
    <xf numFmtId="0" fontId="113" fillId="0" borderId="39" xfId="0" applyNumberFormat="1" applyFont="1" applyFill="1" applyBorder="1" applyAlignment="1" applyProtection="1">
      <alignment horizontal="center" wrapText="1"/>
      <protection/>
    </xf>
    <xf numFmtId="0" fontId="113" fillId="0" borderId="39" xfId="0" applyNumberFormat="1" applyFont="1" applyFill="1" applyBorder="1" applyAlignment="1" applyProtection="1">
      <alignment wrapText="1"/>
      <protection/>
    </xf>
    <xf numFmtId="49" fontId="113" fillId="0" borderId="39" xfId="0" applyNumberFormat="1" applyFont="1" applyFill="1" applyBorder="1" applyAlignment="1" applyProtection="1">
      <alignment horizontal="center" wrapText="1"/>
      <protection/>
    </xf>
    <xf numFmtId="0" fontId="117" fillId="0" borderId="28" xfId="0" applyNumberFormat="1" applyFont="1" applyFill="1" applyBorder="1" applyAlignment="1" applyProtection="1">
      <alignment horizontal="center" wrapText="1"/>
      <protection/>
    </xf>
    <xf numFmtId="0" fontId="114" fillId="0" borderId="28" xfId="0" applyNumberFormat="1" applyFont="1" applyFill="1" applyBorder="1" applyAlignment="1" applyProtection="1">
      <alignment wrapText="1"/>
      <protection locked="0"/>
    </xf>
    <xf numFmtId="49" fontId="113" fillId="0" borderId="40" xfId="0" applyNumberFormat="1" applyFont="1" applyFill="1" applyBorder="1" applyAlignment="1" applyProtection="1" quotePrefix="1">
      <alignment wrapText="1"/>
      <protection/>
    </xf>
    <xf numFmtId="49" fontId="113" fillId="0" borderId="47" xfId="0" applyNumberFormat="1" applyFont="1" applyFill="1" applyBorder="1" applyAlignment="1" applyProtection="1" quotePrefix="1">
      <alignment wrapText="1"/>
      <protection/>
    </xf>
    <xf numFmtId="49" fontId="113" fillId="0" borderId="39" xfId="0" applyNumberFormat="1" applyFont="1" applyFill="1" applyBorder="1" applyAlignment="1" applyProtection="1" quotePrefix="1">
      <alignment wrapText="1"/>
      <protection/>
    </xf>
    <xf numFmtId="49" fontId="113" fillId="0" borderId="40" xfId="0" applyNumberFormat="1" applyFont="1" applyFill="1" applyBorder="1" applyAlignment="1" applyProtection="1">
      <alignment wrapText="1"/>
      <protection/>
    </xf>
    <xf numFmtId="0" fontId="114" fillId="0" borderId="28" xfId="0" applyNumberFormat="1" applyFont="1" applyFill="1" applyBorder="1" applyAlignment="1" applyProtection="1">
      <alignment vertical="top" wrapText="1"/>
      <protection/>
    </xf>
    <xf numFmtId="49" fontId="118" fillId="0" borderId="28" xfId="0" applyNumberFormat="1" applyFont="1" applyFill="1" applyBorder="1" applyAlignment="1" applyProtection="1">
      <alignment wrapText="1"/>
      <protection/>
    </xf>
    <xf numFmtId="3" fontId="114" fillId="0" borderId="28" xfId="55" applyNumberFormat="1" applyFont="1" applyFill="1" applyBorder="1" applyAlignment="1" applyProtection="1">
      <alignment wrapText="1"/>
      <protection/>
    </xf>
    <xf numFmtId="49" fontId="113" fillId="0" borderId="40" xfId="0" applyNumberFormat="1" applyFont="1" applyFill="1" applyBorder="1" applyAlignment="1" applyProtection="1" quotePrefix="1">
      <alignment horizontal="center" wrapText="1"/>
      <protection/>
    </xf>
    <xf numFmtId="1" fontId="113" fillId="0" borderId="40" xfId="0" applyNumberFormat="1" applyFont="1" applyFill="1" applyBorder="1" applyAlignment="1" applyProtection="1">
      <alignment wrapText="1"/>
      <protection/>
    </xf>
    <xf numFmtId="171" fontId="5" fillId="0" borderId="0" xfId="47" applyNumberFormat="1" applyFont="1" applyFill="1" applyBorder="1" applyAlignment="1" applyProtection="1">
      <alignment horizontal="right" vertical="center" shrinkToFit="1"/>
      <protection/>
    </xf>
    <xf numFmtId="0" fontId="112" fillId="0" borderId="0" xfId="0" applyNumberFormat="1" applyFont="1" applyFill="1" applyBorder="1" applyAlignment="1" applyProtection="1" quotePrefix="1">
      <alignment horizontal="left" vertical="top"/>
      <protection/>
    </xf>
    <xf numFmtId="0" fontId="113" fillId="0" borderId="28" xfId="0" applyNumberFormat="1" applyFont="1" applyFill="1" applyBorder="1" applyAlignment="1" applyProtection="1">
      <alignment horizontal="right" vertical="top" wrapText="1"/>
      <protection/>
    </xf>
    <xf numFmtId="49" fontId="113" fillId="0" borderId="28" xfId="0" applyNumberFormat="1" applyFont="1" applyFill="1" applyBorder="1" applyAlignment="1" applyProtection="1" quotePrefix="1">
      <alignment horizontal="left" vertical="top" wrapText="1"/>
      <protection/>
    </xf>
    <xf numFmtId="0" fontId="113" fillId="0" borderId="40" xfId="0" applyNumberFormat="1" applyFont="1" applyFill="1" applyBorder="1" applyAlignment="1" applyProtection="1">
      <alignment horizontal="right" vertical="top" wrapText="1"/>
      <protection/>
    </xf>
    <xf numFmtId="0" fontId="114" fillId="0" borderId="42" xfId="0" applyNumberFormat="1" applyFont="1" applyFill="1" applyBorder="1" applyAlignment="1" applyProtection="1">
      <alignment vertical="center" wrapText="1"/>
      <protection/>
    </xf>
    <xf numFmtId="0" fontId="114" fillId="0" borderId="42" xfId="0" applyNumberFormat="1" applyFont="1" applyFill="1" applyBorder="1" applyAlignment="1" applyProtection="1">
      <alignment horizontal="right" vertical="center" wrapText="1"/>
      <protection/>
    </xf>
    <xf numFmtId="0" fontId="114" fillId="0" borderId="28" xfId="0" applyNumberFormat="1" applyFont="1" applyFill="1" applyBorder="1" applyAlignment="1" applyProtection="1">
      <alignment horizontal="left" vertical="top" wrapText="1"/>
      <protection/>
    </xf>
    <xf numFmtId="49" fontId="113" fillId="0" borderId="28" xfId="0" applyNumberFormat="1" applyFont="1" applyFill="1" applyBorder="1" applyAlignment="1" applyProtection="1">
      <alignment vertical="top" wrapText="1"/>
      <protection/>
    </xf>
    <xf numFmtId="0" fontId="113" fillId="0" borderId="28" xfId="0" applyFont="1" applyFill="1" applyBorder="1" applyAlignment="1" applyProtection="1">
      <alignment horizontal="left" vertical="top" wrapText="1"/>
      <protection/>
    </xf>
    <xf numFmtId="0" fontId="113" fillId="0" borderId="28" xfId="0" applyFont="1" applyFill="1" applyBorder="1" applyAlignment="1" applyProtection="1" quotePrefix="1">
      <alignment horizontal="left" vertical="top" wrapText="1"/>
      <protection/>
    </xf>
    <xf numFmtId="49" fontId="113" fillId="0" borderId="28" xfId="0" applyNumberFormat="1" applyFont="1" applyFill="1" applyBorder="1" applyAlignment="1" applyProtection="1">
      <alignment horizontal="right" vertical="top" wrapText="1"/>
      <protection/>
    </xf>
    <xf numFmtId="3" fontId="113" fillId="0" borderId="28" xfId="55" applyNumberFormat="1" applyFont="1" applyFill="1" applyBorder="1" applyAlignment="1" applyProtection="1">
      <alignment horizontal="right" vertical="top" wrapText="1"/>
      <protection/>
    </xf>
    <xf numFmtId="49" fontId="113" fillId="0" borderId="28" xfId="0" applyNumberFormat="1" applyFont="1" applyFill="1" applyBorder="1" applyAlignment="1" applyProtection="1">
      <alignment horizontal="right" vertical="justify"/>
      <protection/>
    </xf>
    <xf numFmtId="0" fontId="113" fillId="0" borderId="28" xfId="0" applyNumberFormat="1" applyFont="1" applyFill="1" applyBorder="1" applyAlignment="1" applyProtection="1" quotePrefix="1">
      <alignment horizontal="left" vertical="top" wrapText="1"/>
      <protection/>
    </xf>
    <xf numFmtId="0" fontId="113" fillId="0" borderId="28" xfId="0" applyFont="1" applyFill="1" applyBorder="1" applyAlignment="1" applyProtection="1">
      <alignment horizontal="right" vertical="top" wrapText="1"/>
      <protection/>
    </xf>
    <xf numFmtId="0" fontId="113" fillId="0" borderId="40" xfId="0" applyNumberFormat="1" applyFont="1" applyFill="1" applyBorder="1" applyAlignment="1" applyProtection="1">
      <alignment vertical="top" wrapText="1"/>
      <protection/>
    </xf>
    <xf numFmtId="49" fontId="7" fillId="0" borderId="28" xfId="0" applyNumberFormat="1" applyFont="1" applyFill="1" applyBorder="1" applyAlignment="1" applyProtection="1" quotePrefix="1">
      <alignment vertical="top"/>
      <protection/>
    </xf>
    <xf numFmtId="0" fontId="8" fillId="0" borderId="28" xfId="0" applyFont="1" applyFill="1" applyBorder="1" applyAlignment="1" applyProtection="1">
      <alignment wrapText="1"/>
      <protection/>
    </xf>
    <xf numFmtId="49" fontId="8" fillId="0" borderId="28" xfId="0" applyNumberFormat="1" applyFont="1" applyFill="1" applyBorder="1" applyAlignment="1" applyProtection="1">
      <alignment wrapText="1"/>
      <protection/>
    </xf>
    <xf numFmtId="0" fontId="5" fillId="0" borderId="28" xfId="0" applyNumberFormat="1" applyFont="1" applyFill="1" applyBorder="1" applyAlignment="1" applyProtection="1">
      <alignment wrapText="1"/>
      <protection locked="0"/>
    </xf>
    <xf numFmtId="0" fontId="5" fillId="0" borderId="28" xfId="0" applyFont="1" applyFill="1" applyBorder="1" applyAlignment="1" applyProtection="1" quotePrefix="1">
      <alignment vertical="top" wrapText="1"/>
      <protection/>
    </xf>
    <xf numFmtId="0" fontId="8" fillId="0" borderId="28" xfId="0" applyFont="1" applyFill="1" applyBorder="1" applyAlignment="1" applyProtection="1" quotePrefix="1">
      <alignment wrapText="1"/>
      <protection/>
    </xf>
    <xf numFmtId="49" fontId="7" fillId="0" borderId="40" xfId="0" applyNumberFormat="1" applyFont="1" applyFill="1" applyBorder="1" applyAlignment="1" applyProtection="1" quotePrefix="1">
      <alignment vertical="top"/>
      <protection/>
    </xf>
    <xf numFmtId="49" fontId="7" fillId="0" borderId="39" xfId="0" applyNumberFormat="1" applyFont="1" applyFill="1" applyBorder="1" applyAlignment="1" applyProtection="1" quotePrefix="1">
      <alignment vertical="top"/>
      <protection/>
    </xf>
    <xf numFmtId="0" fontId="112" fillId="0" borderId="28" xfId="0" applyNumberFormat="1" applyFont="1" applyFill="1" applyBorder="1" applyAlignment="1" applyProtection="1" quotePrefix="1">
      <alignment/>
      <protection/>
    </xf>
    <xf numFmtId="49" fontId="119" fillId="0" borderId="28" xfId="0" applyNumberFormat="1" applyFont="1" applyFill="1" applyBorder="1" applyAlignment="1" applyProtection="1">
      <alignment wrapText="1"/>
      <protection/>
    </xf>
    <xf numFmtId="0" fontId="120" fillId="0" borderId="28" xfId="0" applyFont="1" applyFill="1" applyBorder="1" applyAlignment="1" applyProtection="1">
      <alignment wrapText="1"/>
      <protection/>
    </xf>
    <xf numFmtId="0" fontId="121" fillId="0" borderId="28" xfId="0" applyNumberFormat="1" applyFont="1" applyFill="1" applyBorder="1" applyAlignment="1" applyProtection="1" quotePrefix="1">
      <alignment/>
      <protection/>
    </xf>
    <xf numFmtId="0" fontId="112" fillId="0" borderId="28" xfId="0" applyNumberFormat="1" applyFont="1" applyFill="1" applyBorder="1" applyAlignment="1" applyProtection="1" quotePrefix="1">
      <alignment wrapText="1"/>
      <protection/>
    </xf>
    <xf numFmtId="49" fontId="113" fillId="0" borderId="39" xfId="0" applyNumberFormat="1" applyFont="1" applyFill="1" applyBorder="1" applyAlignment="1" applyProtection="1">
      <alignment wrapText="1"/>
      <protection/>
    </xf>
    <xf numFmtId="1" fontId="4" fillId="0" borderId="55" xfId="0" applyNumberFormat="1" applyFont="1" applyFill="1" applyBorder="1" applyAlignment="1" applyProtection="1">
      <alignment vertical="top" wrapText="1"/>
      <protection/>
    </xf>
    <xf numFmtId="0" fontId="5" fillId="0" borderId="47" xfId="0" applyFont="1" applyFill="1" applyBorder="1" applyAlignment="1" applyProtection="1" quotePrefix="1">
      <alignment wrapText="1"/>
      <protection locked="0"/>
    </xf>
    <xf numFmtId="0" fontId="113" fillId="0" borderId="42" xfId="0" applyNumberFormat="1" applyFont="1" applyFill="1" applyBorder="1" applyAlignment="1" applyProtection="1">
      <alignment wrapText="1"/>
      <protection/>
    </xf>
    <xf numFmtId="0" fontId="113" fillId="0" borderId="41" xfId="0" applyNumberFormat="1" applyFont="1" applyFill="1" applyBorder="1" applyAlignment="1" applyProtection="1">
      <alignment wrapText="1"/>
      <protection/>
    </xf>
    <xf numFmtId="0" fontId="114" fillId="0" borderId="28" xfId="0" applyNumberFormat="1" applyFont="1" applyFill="1" applyBorder="1" applyAlignment="1" applyProtection="1" quotePrefix="1">
      <alignment wrapText="1"/>
      <protection/>
    </xf>
    <xf numFmtId="1" fontId="25" fillId="0" borderId="28" xfId="0" applyNumberFormat="1" applyFont="1" applyFill="1" applyBorder="1" applyAlignment="1" applyProtection="1">
      <alignment horizontal="center" vertical="top"/>
      <protection/>
    </xf>
    <xf numFmtId="49" fontId="7" fillId="0" borderId="0" xfId="0" applyNumberFormat="1" applyFont="1" applyFill="1" applyAlignment="1" applyProtection="1" quotePrefix="1">
      <alignment horizontal="center" vertical="top"/>
      <protection/>
    </xf>
    <xf numFmtId="171" fontId="5" fillId="0" borderId="0" xfId="0" applyNumberFormat="1" applyFont="1" applyFill="1" applyAlignment="1" applyProtection="1">
      <alignment horizontal="center" vertical="top" shrinkToFit="1"/>
      <protection/>
    </xf>
    <xf numFmtId="49" fontId="119" fillId="0" borderId="28" xfId="0" applyNumberFormat="1" applyFont="1" applyFill="1" applyBorder="1" applyAlignment="1" applyProtection="1">
      <alignment horizontal="center" wrapText="1"/>
      <protection/>
    </xf>
    <xf numFmtId="0" fontId="112" fillId="0" borderId="28" xfId="0" applyNumberFormat="1" applyFont="1" applyFill="1" applyBorder="1" applyAlignment="1" applyProtection="1" quotePrefix="1">
      <alignment horizontal="center" wrapText="1"/>
      <protection/>
    </xf>
    <xf numFmtId="0" fontId="35" fillId="0" borderId="28" xfId="59" applyNumberFormat="1" applyFont="1" applyFill="1" applyBorder="1" applyAlignment="1" applyProtection="1">
      <alignment/>
      <protection/>
    </xf>
    <xf numFmtId="0" fontId="24" fillId="0" borderId="28" xfId="0" applyNumberFormat="1" applyFont="1" applyFill="1" applyBorder="1" applyAlignment="1" applyProtection="1">
      <alignment wrapText="1"/>
      <protection/>
    </xf>
    <xf numFmtId="4" fontId="18" fillId="0" borderId="28" xfId="0" applyNumberFormat="1" applyFont="1" applyFill="1" applyBorder="1" applyAlignment="1" applyProtection="1">
      <alignment wrapText="1"/>
      <protection/>
    </xf>
    <xf numFmtId="49" fontId="24" fillId="0" borderId="28" xfId="0" applyNumberFormat="1" applyFont="1" applyFill="1" applyBorder="1" applyAlignment="1" applyProtection="1">
      <alignment wrapText="1"/>
      <protection/>
    </xf>
    <xf numFmtId="0" fontId="27" fillId="0" borderId="28" xfId="0" applyNumberFormat="1" applyFont="1" applyFill="1" applyBorder="1" applyAlignment="1" applyProtection="1">
      <alignment/>
      <protection/>
    </xf>
    <xf numFmtId="0" fontId="29" fillId="0" borderId="28" xfId="0" applyNumberFormat="1" applyFont="1" applyFill="1" applyBorder="1" applyAlignment="1" applyProtection="1" quotePrefix="1">
      <alignment wrapText="1"/>
      <protection/>
    </xf>
    <xf numFmtId="49" fontId="5" fillId="0" borderId="28" xfId="0" applyNumberFormat="1" applyFont="1" applyFill="1" applyBorder="1" applyAlignment="1" applyProtection="1">
      <alignment/>
      <protection/>
    </xf>
    <xf numFmtId="168" fontId="5" fillId="0" borderId="28" xfId="0" applyNumberFormat="1" applyFont="1" applyFill="1" applyBorder="1" applyAlignment="1" applyProtection="1">
      <alignment shrinkToFit="1"/>
      <protection hidden="1" locked="0"/>
    </xf>
    <xf numFmtId="0" fontId="19" fillId="0" borderId="40" xfId="0" applyNumberFormat="1" applyFont="1" applyFill="1" applyBorder="1" applyAlignment="1" applyProtection="1">
      <alignment wrapText="1"/>
      <protection/>
    </xf>
    <xf numFmtId="0" fontId="29" fillId="0" borderId="39" xfId="0" applyNumberFormat="1" applyFont="1" applyFill="1" applyBorder="1" applyAlignment="1" applyProtection="1">
      <alignment wrapText="1"/>
      <protection/>
    </xf>
    <xf numFmtId="9" fontId="5" fillId="0" borderId="0" xfId="0" applyNumberFormat="1" applyFont="1" applyFill="1" applyBorder="1" applyAlignment="1" applyProtection="1" quotePrefix="1">
      <alignment wrapText="1"/>
      <protection/>
    </xf>
    <xf numFmtId="1" fontId="22" fillId="0" borderId="28" xfId="0" applyNumberFormat="1" applyFont="1" applyFill="1" applyBorder="1" applyAlignment="1" applyProtection="1">
      <alignment horizontal="center" vertical="top" wrapText="1"/>
      <protection/>
    </xf>
    <xf numFmtId="1" fontId="25" fillId="0" borderId="28" xfId="0" applyNumberFormat="1" applyFont="1" applyFill="1" applyBorder="1" applyAlignment="1" applyProtection="1">
      <alignment horizontal="center" vertical="top" wrapText="1"/>
      <protection/>
    </xf>
    <xf numFmtId="1" fontId="4" fillId="0" borderId="39" xfId="0" applyNumberFormat="1" applyFont="1" applyFill="1" applyBorder="1" applyAlignment="1" applyProtection="1">
      <alignment horizontal="center" vertical="top" wrapText="1"/>
      <protection/>
    </xf>
    <xf numFmtId="49" fontId="5" fillId="0" borderId="0" xfId="0" applyNumberFormat="1" applyFont="1" applyFill="1" applyAlignment="1" applyProtection="1" quotePrefix="1">
      <alignment horizontal="center" vertical="top"/>
      <protection/>
    </xf>
    <xf numFmtId="1" fontId="7" fillId="0" borderId="0" xfId="0" applyNumberFormat="1" applyFont="1" applyFill="1" applyBorder="1" applyAlignment="1" applyProtection="1">
      <alignment horizontal="center" vertical="top" wrapText="1"/>
      <protection/>
    </xf>
    <xf numFmtId="0" fontId="18" fillId="0" borderId="0" xfId="0" applyFont="1" applyAlignment="1" applyProtection="1">
      <alignment/>
      <protection/>
    </xf>
    <xf numFmtId="4" fontId="22" fillId="0" borderId="64" xfId="52" applyNumberFormat="1" applyFont="1" applyBorder="1" applyAlignment="1" applyProtection="1">
      <alignment horizontal="right" vertical="center"/>
      <protection/>
    </xf>
    <xf numFmtId="0" fontId="0" fillId="0" borderId="0" xfId="0" applyAlignment="1" applyProtection="1">
      <alignment/>
      <protection/>
    </xf>
    <xf numFmtId="0" fontId="33" fillId="0" borderId="0" xfId="0" applyFont="1" applyAlignment="1" applyProtection="1">
      <alignment horizontal="right"/>
      <protection/>
    </xf>
    <xf numFmtId="0" fontId="61" fillId="0" borderId="16" xfId="0" applyFont="1" applyBorder="1" applyAlignment="1" applyProtection="1">
      <alignment horizontal="justify" vertical="top" wrapText="1"/>
      <protection/>
    </xf>
    <xf numFmtId="0" fontId="61" fillId="0" borderId="0" xfId="0" applyFont="1" applyAlignment="1" applyProtection="1">
      <alignment horizontal="center" vertical="top" wrapText="1"/>
      <protection/>
    </xf>
    <xf numFmtId="0" fontId="62" fillId="0" borderId="0" xfId="0" applyFont="1" applyAlignment="1" applyProtection="1">
      <alignment/>
      <protection/>
    </xf>
    <xf numFmtId="0" fontId="63" fillId="0" borderId="0" xfId="0" applyFont="1" applyAlignment="1" applyProtection="1">
      <alignment horizontal="center"/>
      <protection/>
    </xf>
    <xf numFmtId="2" fontId="22" fillId="0" borderId="0" xfId="52" applyNumberFormat="1" applyFont="1" applyBorder="1" applyAlignment="1" applyProtection="1">
      <alignment vertical="top" wrapText="1"/>
      <protection/>
    </xf>
    <xf numFmtId="2" fontId="18" fillId="0" borderId="0" xfId="52" applyNumberFormat="1" applyFont="1" applyBorder="1" applyAlignment="1" applyProtection="1">
      <alignment horizontal="left"/>
      <protection/>
    </xf>
    <xf numFmtId="4" fontId="22" fillId="0" borderId="0" xfId="52" applyNumberFormat="1" applyFont="1" applyBorder="1" applyAlignment="1" applyProtection="1">
      <alignment horizontal="right"/>
      <protection/>
    </xf>
    <xf numFmtId="2" fontId="22" fillId="0" borderId="12" xfId="52" applyNumberFormat="1" applyFont="1" applyBorder="1" applyAlignment="1" applyProtection="1">
      <alignment vertical="center" wrapText="1"/>
      <protection/>
    </xf>
    <xf numFmtId="2" fontId="18" fillId="0" borderId="65" xfId="52" applyNumberFormat="1" applyFont="1" applyBorder="1" applyAlignment="1" applyProtection="1">
      <alignment vertical="center"/>
      <protection/>
    </xf>
    <xf numFmtId="4" fontId="22" fillId="0" borderId="49" xfId="52" applyNumberFormat="1" applyFont="1" applyBorder="1" applyAlignment="1" applyProtection="1">
      <alignment horizontal="right" vertical="center"/>
      <protection/>
    </xf>
    <xf numFmtId="4" fontId="18" fillId="0" borderId="65" xfId="52" applyNumberFormat="1" applyFont="1" applyBorder="1" applyAlignment="1" applyProtection="1">
      <alignment/>
      <protection/>
    </xf>
    <xf numFmtId="2" fontId="22" fillId="0" borderId="11" xfId="52" applyNumberFormat="1" applyFont="1" applyBorder="1" applyAlignment="1" applyProtection="1">
      <alignment vertical="center" wrapText="1"/>
      <protection/>
    </xf>
    <xf numFmtId="2" fontId="22" fillId="0" borderId="65" xfId="52" applyNumberFormat="1" applyFont="1" applyBorder="1" applyAlignment="1" applyProtection="1">
      <alignment vertical="center"/>
      <protection/>
    </xf>
    <xf numFmtId="2" fontId="22" fillId="0" borderId="66" xfId="52" applyNumberFormat="1" applyFont="1" applyBorder="1" applyAlignment="1" applyProtection="1">
      <alignment vertical="center" wrapText="1"/>
      <protection/>
    </xf>
    <xf numFmtId="2" fontId="18" fillId="0" borderId="67" xfId="52" applyNumberFormat="1" applyFont="1" applyBorder="1" applyAlignment="1" applyProtection="1">
      <alignment vertical="center"/>
      <protection/>
    </xf>
    <xf numFmtId="2" fontId="22" fillId="0" borderId="0" xfId="52" applyNumberFormat="1" applyFont="1" applyBorder="1" applyAlignment="1" applyProtection="1">
      <alignment vertical="center" wrapText="1"/>
      <protection/>
    </xf>
    <xf numFmtId="2" fontId="18" fillId="0" borderId="0" xfId="52" applyNumberFormat="1" applyFont="1" applyBorder="1" applyAlignment="1" applyProtection="1">
      <alignment vertical="center"/>
      <protection/>
    </xf>
    <xf numFmtId="4" fontId="22" fillId="0" borderId="0" xfId="52" applyNumberFormat="1" applyFont="1" applyBorder="1" applyAlignment="1" applyProtection="1">
      <alignment horizontal="right" vertical="center"/>
      <protection/>
    </xf>
    <xf numFmtId="2" fontId="22" fillId="0" borderId="14" xfId="52" applyNumberFormat="1" applyFont="1" applyBorder="1" applyAlignment="1" applyProtection="1">
      <alignment vertical="center"/>
      <protection/>
    </xf>
    <xf numFmtId="2" fontId="18" fillId="0" borderId="15" xfId="52" applyNumberFormat="1" applyFont="1" applyBorder="1" applyAlignment="1" applyProtection="1">
      <alignment vertical="center"/>
      <protection/>
    </xf>
    <xf numFmtId="4" fontId="22" fillId="0" borderId="43" xfId="52" applyNumberFormat="1" applyFont="1" applyBorder="1" applyAlignment="1" applyProtection="1">
      <alignment horizontal="right" vertical="center"/>
      <protection/>
    </xf>
    <xf numFmtId="2" fontId="22" fillId="0" borderId="0" xfId="52" applyNumberFormat="1" applyFont="1" applyBorder="1" applyAlignment="1" applyProtection="1">
      <alignment vertical="center"/>
      <protection/>
    </xf>
    <xf numFmtId="2" fontId="22" fillId="33" borderId="14" xfId="52" applyNumberFormat="1" applyFont="1" applyFill="1" applyBorder="1" applyAlignment="1" applyProtection="1">
      <alignment vertical="center"/>
      <protection/>
    </xf>
    <xf numFmtId="2" fontId="18" fillId="33" borderId="15" xfId="52" applyNumberFormat="1" applyFont="1" applyFill="1" applyBorder="1" applyAlignment="1" applyProtection="1">
      <alignment vertical="center"/>
      <protection/>
    </xf>
    <xf numFmtId="4" fontId="22" fillId="33" borderId="43" xfId="52" applyNumberFormat="1" applyFont="1" applyFill="1" applyBorder="1" applyAlignment="1" applyProtection="1">
      <alignment horizontal="right" vertical="center"/>
      <protection/>
    </xf>
    <xf numFmtId="9" fontId="18" fillId="0" borderId="68" xfId="55" applyFont="1" applyBorder="1" applyAlignment="1" applyProtection="1">
      <alignment horizontal="center" vertical="center"/>
      <protection/>
    </xf>
    <xf numFmtId="2" fontId="22" fillId="33" borderId="14" xfId="52" applyNumberFormat="1" applyFont="1" applyFill="1" applyBorder="1" applyAlignment="1" applyProtection="1">
      <alignment vertical="center" wrapText="1"/>
      <protection/>
    </xf>
    <xf numFmtId="2" fontId="18" fillId="33" borderId="15" xfId="52" applyNumberFormat="1" applyFont="1" applyFill="1" applyBorder="1" applyAlignment="1" applyProtection="1">
      <alignment horizontal="left" vertical="center"/>
      <protection/>
    </xf>
    <xf numFmtId="2" fontId="18" fillId="0" borderId="0" xfId="52" applyNumberFormat="1" applyFont="1" applyAlignment="1" applyProtection="1">
      <alignment vertical="center"/>
      <protection/>
    </xf>
    <xf numFmtId="4" fontId="22" fillId="0" borderId="0" xfId="52" applyNumberFormat="1" applyFont="1" applyAlignment="1" applyProtection="1">
      <alignment horizontal="right" vertical="center"/>
      <protection/>
    </xf>
    <xf numFmtId="2" fontId="18" fillId="0" borderId="0" xfId="52" applyNumberFormat="1" applyFont="1" applyFill="1" applyAlignment="1" applyProtection="1">
      <alignment vertical="center" wrapText="1"/>
      <protection/>
    </xf>
    <xf numFmtId="2" fontId="18" fillId="0" borderId="0" xfId="52" applyNumberFormat="1" applyFont="1" applyFill="1" applyAlignment="1" applyProtection="1">
      <alignment horizontal="left" vertical="center"/>
      <protection/>
    </xf>
    <xf numFmtId="3" fontId="18" fillId="0" borderId="0" xfId="52" applyNumberFormat="1" applyFont="1" applyFill="1" applyAlignment="1" applyProtection="1" quotePrefix="1">
      <alignment horizontal="left" vertical="center"/>
      <protection/>
    </xf>
    <xf numFmtId="0" fontId="61" fillId="0" borderId="0" xfId="0" applyFont="1" applyAlignment="1" applyProtection="1">
      <alignment horizontal="justify" vertical="top" wrapText="1"/>
      <protection/>
    </xf>
    <xf numFmtId="0" fontId="61" fillId="0" borderId="0" xfId="0" applyFont="1" applyBorder="1" applyAlignment="1" applyProtection="1">
      <alignment horizontal="justify" vertical="top" wrapText="1"/>
      <protection/>
    </xf>
    <xf numFmtId="0" fontId="61" fillId="0" borderId="16" xfId="0" applyFont="1" applyBorder="1" applyAlignment="1" applyProtection="1">
      <alignment horizontal="justify" vertical="top" wrapText="1"/>
      <protection/>
    </xf>
    <xf numFmtId="0" fontId="61" fillId="0" borderId="0" xfId="0" applyFont="1" applyAlignment="1" applyProtection="1">
      <alignment horizontal="justify" vertical="top" wrapText="1"/>
      <protection/>
    </xf>
    <xf numFmtId="0" fontId="61" fillId="0" borderId="34" xfId="0" applyFont="1" applyBorder="1" applyAlignment="1" applyProtection="1">
      <alignment horizontal="justify" vertical="top" wrapText="1"/>
      <protection/>
    </xf>
    <xf numFmtId="0" fontId="63" fillId="0" borderId="0" xfId="0" applyFont="1" applyAlignment="1" applyProtection="1">
      <alignment horizontal="center" wrapText="1"/>
      <protection/>
    </xf>
    <xf numFmtId="0" fontId="61" fillId="0" borderId="0" xfId="0" applyFont="1" applyAlignment="1" applyProtection="1">
      <alignment horizontal="center"/>
      <protection/>
    </xf>
    <xf numFmtId="0" fontId="61" fillId="0" borderId="0" xfId="0" applyFont="1" applyAlignment="1" applyProtection="1">
      <alignment horizontal="left" vertical="center" wrapText="1"/>
      <protection/>
    </xf>
    <xf numFmtId="170" fontId="6" fillId="0" borderId="40" xfId="0" applyNumberFormat="1" applyFont="1" applyFill="1" applyBorder="1" applyAlignment="1" applyProtection="1">
      <alignment horizontal="right" vertical="top" wrapText="1"/>
      <protection/>
    </xf>
    <xf numFmtId="170" fontId="6" fillId="0" borderId="47" xfId="0" applyNumberFormat="1" applyFont="1" applyFill="1" applyBorder="1" applyAlignment="1" applyProtection="1">
      <alignment horizontal="right" vertical="top" wrapText="1"/>
      <protection/>
    </xf>
    <xf numFmtId="170" fontId="6" fillId="0" borderId="39" xfId="0" applyNumberFormat="1" applyFont="1" applyFill="1" applyBorder="1" applyAlignment="1" applyProtection="1">
      <alignment horizontal="right" vertical="top" wrapText="1"/>
      <protection/>
    </xf>
    <xf numFmtId="1" fontId="5" fillId="0" borderId="40" xfId="0" applyNumberFormat="1" applyFont="1" applyFill="1" applyBorder="1" applyAlignment="1" applyProtection="1">
      <alignment horizontal="left" vertical="top" wrapText="1"/>
      <protection/>
    </xf>
    <xf numFmtId="1" fontId="5" fillId="0" borderId="47" xfId="0" applyNumberFormat="1" applyFont="1" applyFill="1" applyBorder="1" applyAlignment="1" applyProtection="1">
      <alignment horizontal="left" vertical="top" wrapText="1"/>
      <protection/>
    </xf>
    <xf numFmtId="1" fontId="5" fillId="0" borderId="39" xfId="0" applyNumberFormat="1" applyFont="1" applyFill="1" applyBorder="1" applyAlignment="1" applyProtection="1">
      <alignment horizontal="left" vertical="top" wrapText="1"/>
      <protection/>
    </xf>
    <xf numFmtId="170" fontId="6" fillId="0" borderId="69" xfId="0" applyNumberFormat="1" applyFont="1" applyFill="1" applyBorder="1" applyAlignment="1" applyProtection="1">
      <alignment horizontal="right" vertical="top" wrapText="1"/>
      <protection/>
    </xf>
    <xf numFmtId="1" fontId="5" fillId="0" borderId="69" xfId="0" applyNumberFormat="1" applyFont="1" applyFill="1" applyBorder="1" applyAlignment="1" applyProtection="1">
      <alignment horizontal="left" vertical="top" wrapText="1"/>
      <protection/>
    </xf>
    <xf numFmtId="1" fontId="6" fillId="0" borderId="40" xfId="0" applyNumberFormat="1" applyFont="1" applyFill="1" applyBorder="1" applyAlignment="1" applyProtection="1">
      <alignment horizontal="right" vertical="top" wrapText="1"/>
      <protection/>
    </xf>
    <xf numFmtId="1" fontId="6" fillId="0" borderId="69" xfId="0" applyNumberFormat="1" applyFont="1" applyFill="1" applyBorder="1" applyAlignment="1" applyProtection="1">
      <alignment horizontal="right" vertical="top" wrapText="1"/>
      <protection/>
    </xf>
    <xf numFmtId="0" fontId="8" fillId="0" borderId="0" xfId="0" applyNumberFormat="1" applyFont="1" applyFill="1" applyBorder="1" applyAlignment="1" applyProtection="1">
      <alignment wrapText="1"/>
      <protection/>
    </xf>
    <xf numFmtId="171" fontId="15" fillId="0" borderId="40" xfId="0" applyNumberFormat="1" applyFont="1" applyBorder="1" applyAlignment="1" applyProtection="1">
      <alignment horizontal="right" vertical="top" shrinkToFit="1"/>
      <protection locked="0"/>
    </xf>
    <xf numFmtId="171" fontId="15" fillId="0" borderId="47" xfId="0" applyNumberFormat="1" applyFont="1" applyBorder="1" applyAlignment="1" applyProtection="1">
      <alignment horizontal="right" vertical="top" shrinkToFit="1"/>
      <protection locked="0"/>
    </xf>
    <xf numFmtId="171" fontId="15" fillId="0" borderId="39" xfId="0" applyNumberFormat="1" applyFont="1" applyBorder="1" applyAlignment="1" applyProtection="1">
      <alignment horizontal="right" vertical="top" shrinkToFit="1"/>
      <protection locked="0"/>
    </xf>
    <xf numFmtId="0" fontId="15" fillId="0" borderId="40" xfId="0" applyNumberFormat="1" applyFont="1" applyBorder="1" applyAlignment="1" applyProtection="1">
      <alignment vertical="top" wrapText="1"/>
      <protection locked="0"/>
    </xf>
    <xf numFmtId="0" fontId="15" fillId="0" borderId="39" xfId="0" applyNumberFormat="1" applyFont="1" applyBorder="1" applyAlignment="1" applyProtection="1">
      <alignment vertical="top" wrapText="1"/>
      <protection locked="0"/>
    </xf>
    <xf numFmtId="1" fontId="7" fillId="0" borderId="40" xfId="0" applyNumberFormat="1" applyFont="1" applyFill="1" applyBorder="1" applyAlignment="1" applyProtection="1">
      <alignment horizontal="center" vertical="top" wrapText="1"/>
      <protection/>
    </xf>
    <xf numFmtId="1" fontId="7" fillId="0" borderId="54" xfId="0" applyNumberFormat="1" applyFont="1" applyFill="1" applyBorder="1" applyAlignment="1" applyProtection="1">
      <alignment horizontal="center" vertical="top" wrapText="1"/>
      <protection/>
    </xf>
    <xf numFmtId="1" fontId="7" fillId="0" borderId="55" xfId="0" applyNumberFormat="1" applyFont="1" applyFill="1" applyBorder="1" applyAlignment="1" applyProtection="1">
      <alignment horizontal="center" vertical="top" wrapText="1"/>
      <protection/>
    </xf>
    <xf numFmtId="0" fontId="28" fillId="0" borderId="53" xfId="0" applyNumberFormat="1" applyFont="1" applyFill="1" applyBorder="1" applyAlignment="1" applyProtection="1" quotePrefix="1">
      <alignment horizontal="left" wrapText="1"/>
      <protection/>
    </xf>
    <xf numFmtId="0" fontId="28" fillId="0" borderId="46" xfId="0" applyNumberFormat="1" applyFont="1" applyFill="1" applyBorder="1" applyAlignment="1" applyProtection="1" quotePrefix="1">
      <alignment horizontal="left" wrapText="1"/>
      <protection/>
    </xf>
    <xf numFmtId="0" fontId="28" fillId="0" borderId="65" xfId="0" applyNumberFormat="1" applyFont="1" applyFill="1" applyBorder="1" applyAlignment="1" applyProtection="1" quotePrefix="1">
      <alignment horizontal="left" wrapText="1"/>
      <protection/>
    </xf>
    <xf numFmtId="0" fontId="28" fillId="0" borderId="53" xfId="0" applyNumberFormat="1" applyFont="1" applyFill="1" applyBorder="1" applyAlignment="1" applyProtection="1" quotePrefix="1">
      <alignment wrapText="1"/>
      <protection/>
    </xf>
    <xf numFmtId="0" fontId="28" fillId="0" borderId="46" xfId="0" applyNumberFormat="1" applyFont="1" applyFill="1" applyBorder="1" applyAlignment="1" applyProtection="1" quotePrefix="1">
      <alignment wrapText="1"/>
      <protection/>
    </xf>
    <xf numFmtId="0" fontId="28" fillId="0" borderId="65" xfId="0" applyNumberFormat="1" applyFont="1" applyFill="1" applyBorder="1" applyAlignment="1" applyProtection="1" quotePrefix="1">
      <alignment wrapText="1"/>
      <protection/>
    </xf>
    <xf numFmtId="0" fontId="28" fillId="0" borderId="53" xfId="0" applyNumberFormat="1" applyFont="1" applyFill="1" applyBorder="1" applyAlignment="1" applyProtection="1">
      <alignment wrapText="1"/>
      <protection/>
    </xf>
    <xf numFmtId="0" fontId="28" fillId="0" borderId="46" xfId="0" applyNumberFormat="1" applyFont="1" applyFill="1" applyBorder="1" applyAlignment="1" applyProtection="1">
      <alignment wrapText="1"/>
      <protection/>
    </xf>
    <xf numFmtId="0" fontId="28" fillId="0" borderId="65" xfId="0" applyNumberFormat="1" applyFont="1" applyFill="1" applyBorder="1" applyAlignment="1" applyProtection="1">
      <alignment wrapText="1"/>
      <protection/>
    </xf>
    <xf numFmtId="0" fontId="28" fillId="0" borderId="53" xfId="0" applyNumberFormat="1" applyFont="1" applyFill="1" applyBorder="1" applyAlignment="1" applyProtection="1" quotePrefix="1">
      <alignment horizontal="center" wrapText="1"/>
      <protection/>
    </xf>
    <xf numFmtId="0" fontId="28" fillId="0" borderId="46" xfId="0" applyNumberFormat="1" applyFont="1" applyFill="1" applyBorder="1" applyAlignment="1" applyProtection="1" quotePrefix="1">
      <alignment horizontal="center" wrapText="1"/>
      <protection/>
    </xf>
    <xf numFmtId="0" fontId="28" fillId="0" borderId="65" xfId="0" applyNumberFormat="1" applyFont="1" applyFill="1" applyBorder="1" applyAlignment="1" applyProtection="1" quotePrefix="1">
      <alignment horizontal="center" wrapText="1"/>
      <protection/>
    </xf>
    <xf numFmtId="0" fontId="28" fillId="0" borderId="53" xfId="0" applyNumberFormat="1" applyFont="1" applyFill="1" applyBorder="1" applyAlignment="1" applyProtection="1">
      <alignment horizontal="left" wrapText="1"/>
      <protection/>
    </xf>
    <xf numFmtId="0" fontId="28" fillId="0" borderId="46" xfId="0" applyNumberFormat="1" applyFont="1" applyFill="1" applyBorder="1" applyAlignment="1" applyProtection="1">
      <alignment horizontal="left" wrapText="1"/>
      <protection/>
    </xf>
    <xf numFmtId="0" fontId="28" fillId="0" borderId="65" xfId="0" applyNumberFormat="1" applyFont="1" applyFill="1" applyBorder="1" applyAlignment="1" applyProtection="1">
      <alignment horizontal="left" wrapText="1"/>
      <protection/>
    </xf>
    <xf numFmtId="1" fontId="7" fillId="0" borderId="40" xfId="0" applyNumberFormat="1" applyFont="1" applyFill="1" applyBorder="1" applyAlignment="1" applyProtection="1">
      <alignment vertical="top" wrapText="1"/>
      <protection/>
    </xf>
    <xf numFmtId="1" fontId="7" fillId="0" borderId="47" xfId="0" applyNumberFormat="1" applyFont="1" applyFill="1" applyBorder="1" applyAlignment="1" applyProtection="1">
      <alignment vertical="top" wrapText="1"/>
      <protection/>
    </xf>
    <xf numFmtId="1" fontId="7" fillId="0" borderId="39" xfId="0" applyNumberFormat="1" applyFont="1" applyFill="1" applyBorder="1" applyAlignment="1" applyProtection="1">
      <alignment vertical="top" wrapText="1"/>
      <protection/>
    </xf>
    <xf numFmtId="1" fontId="7" fillId="0" borderId="47" xfId="0" applyNumberFormat="1" applyFont="1" applyFill="1" applyBorder="1" applyAlignment="1" applyProtection="1">
      <alignment horizontal="center" vertical="top" wrapText="1"/>
      <protection/>
    </xf>
    <xf numFmtId="1" fontId="7" fillId="0" borderId="39" xfId="0" applyNumberFormat="1" applyFont="1" applyFill="1" applyBorder="1" applyAlignment="1" applyProtection="1">
      <alignment horizontal="center" vertical="top" wrapText="1"/>
      <protection/>
    </xf>
    <xf numFmtId="1" fontId="28" fillId="0" borderId="40" xfId="0" applyNumberFormat="1" applyFont="1" applyFill="1" applyBorder="1" applyAlignment="1" applyProtection="1">
      <alignment horizontal="center" vertical="top" wrapText="1"/>
      <protection/>
    </xf>
    <xf numFmtId="1" fontId="28" fillId="0" borderId="47" xfId="0" applyNumberFormat="1" applyFont="1" applyFill="1" applyBorder="1" applyAlignment="1" applyProtection="1">
      <alignment horizontal="center" vertical="top" wrapText="1"/>
      <protection/>
    </xf>
    <xf numFmtId="1" fontId="28" fillId="0" borderId="39" xfId="0" applyNumberFormat="1" applyFont="1" applyFill="1" applyBorder="1" applyAlignment="1" applyProtection="1">
      <alignment horizontal="center" vertical="top" wrapText="1"/>
      <protection/>
    </xf>
    <xf numFmtId="1" fontId="7" fillId="0" borderId="62" xfId="0" applyNumberFormat="1" applyFont="1" applyFill="1" applyBorder="1" applyAlignment="1" applyProtection="1">
      <alignment horizontal="center" vertical="top" wrapText="1"/>
      <protection/>
    </xf>
    <xf numFmtId="1" fontId="7" fillId="0" borderId="54" xfId="0" applyNumberFormat="1" applyFont="1" applyFill="1" applyBorder="1" applyAlignment="1" applyProtection="1">
      <alignment vertical="top" wrapText="1"/>
      <protection/>
    </xf>
    <xf numFmtId="1" fontId="7" fillId="0" borderId="55" xfId="0" applyNumberFormat="1" applyFont="1" applyFill="1" applyBorder="1" applyAlignment="1" applyProtection="1">
      <alignment vertical="top" wrapText="1"/>
      <protection/>
    </xf>
    <xf numFmtId="1" fontId="5" fillId="0" borderId="10" xfId="47" applyNumberFormat="1" applyFont="1" applyFill="1" applyBorder="1" applyAlignment="1" applyProtection="1">
      <alignment vertical="center"/>
      <protection/>
    </xf>
    <xf numFmtId="1" fontId="5" fillId="0" borderId="17" xfId="47" applyNumberFormat="1" applyFont="1" applyFill="1" applyBorder="1" applyAlignment="1" applyProtection="1">
      <alignment vertical="center"/>
      <protection/>
    </xf>
    <xf numFmtId="1" fontId="5" fillId="0" borderId="18" xfId="47" applyNumberFormat="1" applyFont="1" applyFill="1" applyBorder="1" applyAlignment="1" applyProtection="1">
      <alignment vertical="center"/>
      <protection/>
    </xf>
    <xf numFmtId="1" fontId="5" fillId="0" borderId="12" xfId="47" applyNumberFormat="1" applyFont="1" applyFill="1" applyBorder="1" applyAlignment="1" applyProtection="1">
      <alignment vertical="center"/>
      <protection/>
    </xf>
    <xf numFmtId="1" fontId="5" fillId="0" borderId="46" xfId="47" applyNumberFormat="1" applyFont="1" applyFill="1" applyBorder="1" applyAlignment="1" applyProtection="1">
      <alignment vertical="center"/>
      <protection/>
    </xf>
    <xf numFmtId="1" fontId="5" fillId="0" borderId="20" xfId="47" applyNumberFormat="1" applyFont="1" applyFill="1" applyBorder="1" applyAlignment="1" applyProtection="1">
      <alignment vertical="center"/>
      <protection/>
    </xf>
    <xf numFmtId="1" fontId="5" fillId="0" borderId="25" xfId="47" applyNumberFormat="1" applyFont="1" applyFill="1" applyBorder="1" applyAlignment="1" applyProtection="1">
      <alignment vertical="center" wrapText="1"/>
      <protection/>
    </xf>
    <xf numFmtId="1" fontId="5" fillId="0" borderId="26" xfId="47" applyNumberFormat="1" applyFont="1" applyFill="1" applyBorder="1" applyAlignment="1" applyProtection="1">
      <alignment vertical="center" wrapText="1"/>
      <protection/>
    </xf>
    <xf numFmtId="1" fontId="5" fillId="0" borderId="27" xfId="47" applyNumberFormat="1" applyFont="1" applyFill="1" applyBorder="1" applyAlignment="1" applyProtection="1">
      <alignment vertical="center" wrapText="1"/>
      <protection/>
    </xf>
    <xf numFmtId="0" fontId="122" fillId="0" borderId="53" xfId="0" applyNumberFormat="1" applyFont="1" applyFill="1" applyBorder="1" applyAlignment="1" applyProtection="1">
      <alignment wrapText="1"/>
      <protection/>
    </xf>
    <xf numFmtId="0" fontId="122" fillId="0" borderId="46" xfId="0" applyNumberFormat="1" applyFont="1" applyFill="1" applyBorder="1" applyAlignment="1" applyProtection="1">
      <alignment wrapText="1"/>
      <protection/>
    </xf>
    <xf numFmtId="0" fontId="122" fillId="0" borderId="65" xfId="0" applyNumberFormat="1" applyFont="1" applyFill="1" applyBorder="1" applyAlignment="1" applyProtection="1">
      <alignment wrapText="1"/>
      <protection/>
    </xf>
    <xf numFmtId="0" fontId="122" fillId="0" borderId="53" xfId="0" applyNumberFormat="1" applyFont="1" applyFill="1" applyBorder="1" applyAlignment="1" applyProtection="1" quotePrefix="1">
      <alignment wrapText="1"/>
      <protection/>
    </xf>
    <xf numFmtId="0" fontId="122" fillId="0" borderId="46" xfId="0" applyNumberFormat="1" applyFont="1" applyFill="1" applyBorder="1" applyAlignment="1" applyProtection="1" quotePrefix="1">
      <alignment wrapText="1"/>
      <protection/>
    </xf>
    <xf numFmtId="0" fontId="122" fillId="0" borderId="65" xfId="0" applyNumberFormat="1" applyFont="1" applyFill="1" applyBorder="1" applyAlignment="1" applyProtection="1" quotePrefix="1">
      <alignment wrapText="1"/>
      <protection/>
    </xf>
    <xf numFmtId="1" fontId="5" fillId="0" borderId="40" xfId="0" applyNumberFormat="1" applyFont="1" applyFill="1" applyBorder="1" applyAlignment="1" applyProtection="1">
      <alignment horizontal="right" vertical="top" wrapText="1"/>
      <protection/>
    </xf>
    <xf numFmtId="1" fontId="5" fillId="0" borderId="39" xfId="0" applyNumberFormat="1" applyFont="1" applyFill="1" applyBorder="1" applyAlignment="1" applyProtection="1">
      <alignment horizontal="right" vertical="top" wrapText="1"/>
      <protection/>
    </xf>
    <xf numFmtId="0" fontId="122" fillId="0" borderId="53" xfId="0" applyNumberFormat="1" applyFont="1" applyFill="1" applyBorder="1" applyAlignment="1" applyProtection="1" quotePrefix="1">
      <alignment horizontal="left" wrapText="1"/>
      <protection/>
    </xf>
    <xf numFmtId="0" fontId="122" fillId="0" borderId="46" xfId="0" applyNumberFormat="1" applyFont="1" applyFill="1" applyBorder="1" applyAlignment="1" applyProtection="1" quotePrefix="1">
      <alignment horizontal="left" wrapText="1"/>
      <protection/>
    </xf>
    <xf numFmtId="0" fontId="122" fillId="0" borderId="65" xfId="0" applyNumberFormat="1" applyFont="1" applyFill="1" applyBorder="1" applyAlignment="1" applyProtection="1" quotePrefix="1">
      <alignment horizontal="left" wrapText="1"/>
      <protection/>
    </xf>
    <xf numFmtId="0" fontId="122" fillId="0" borderId="53" xfId="0" applyNumberFormat="1" applyFont="1" applyFill="1" applyBorder="1" applyAlignment="1" applyProtection="1">
      <alignment horizontal="left" wrapText="1"/>
      <protection/>
    </xf>
    <xf numFmtId="0" fontId="122" fillId="0" borderId="46" xfId="0" applyNumberFormat="1" applyFont="1" applyFill="1" applyBorder="1" applyAlignment="1" applyProtection="1">
      <alignment horizontal="left" wrapText="1"/>
      <protection/>
    </xf>
    <xf numFmtId="0" fontId="122" fillId="0" borderId="65" xfId="0" applyNumberFormat="1" applyFont="1" applyFill="1" applyBorder="1" applyAlignment="1" applyProtection="1">
      <alignment horizontal="left" wrapText="1"/>
      <protection/>
    </xf>
    <xf numFmtId="0" fontId="22" fillId="0" borderId="25" xfId="0" applyNumberFormat="1" applyFont="1" applyFill="1" applyBorder="1" applyAlignment="1" applyProtection="1">
      <alignment vertical="center"/>
      <protection/>
    </xf>
    <xf numFmtId="0" fontId="22" fillId="0" borderId="70" xfId="0" applyNumberFormat="1" applyFont="1" applyFill="1" applyBorder="1" applyAlignment="1" applyProtection="1">
      <alignment vertical="center"/>
      <protection/>
    </xf>
    <xf numFmtId="0" fontId="22" fillId="0" borderId="71" xfId="0" applyNumberFormat="1" applyFont="1" applyFill="1" applyBorder="1" applyAlignment="1" applyProtection="1">
      <alignment vertical="center"/>
      <protection/>
    </xf>
    <xf numFmtId="0" fontId="22" fillId="0" borderId="72" xfId="0" applyNumberFormat="1" applyFont="1" applyFill="1" applyBorder="1" applyAlignment="1" applyProtection="1">
      <alignment vertical="center"/>
      <protection/>
    </xf>
    <xf numFmtId="0" fontId="22" fillId="0" borderId="12" xfId="0" applyNumberFormat="1" applyFont="1" applyFill="1" applyBorder="1" applyAlignment="1" applyProtection="1">
      <alignment vertical="center"/>
      <protection/>
    </xf>
    <xf numFmtId="0" fontId="22" fillId="0" borderId="65" xfId="0" applyNumberFormat="1" applyFont="1" applyFill="1" applyBorder="1" applyAlignment="1" applyProtection="1">
      <alignment vertical="center"/>
      <protection/>
    </xf>
    <xf numFmtId="0" fontId="4" fillId="0" borderId="0" xfId="47" applyNumberFormat="1" applyFont="1" applyFill="1" applyBorder="1" applyAlignment="1" applyProtection="1">
      <alignment horizontal="center" vertical="center"/>
      <protection/>
    </xf>
    <xf numFmtId="0" fontId="4" fillId="0" borderId="0" xfId="47" applyNumberFormat="1" applyFont="1" applyFill="1" applyBorder="1" applyAlignment="1" applyProtection="1" quotePrefix="1">
      <alignment horizontal="center" vertical="center"/>
      <protection/>
    </xf>
    <xf numFmtId="49" fontId="22" fillId="0" borderId="10" xfId="0" applyNumberFormat="1" applyFont="1" applyFill="1" applyBorder="1" applyAlignment="1" applyProtection="1">
      <alignment vertical="center"/>
      <protection/>
    </xf>
    <xf numFmtId="49" fontId="22" fillId="0" borderId="73" xfId="0" applyNumberFormat="1" applyFont="1" applyFill="1" applyBorder="1" applyAlignment="1" applyProtection="1">
      <alignment vertical="center"/>
      <protection/>
    </xf>
    <xf numFmtId="171" fontId="5" fillId="0" borderId="40" xfId="0" applyNumberFormat="1" applyFont="1" applyFill="1" applyBorder="1" applyAlignment="1" applyProtection="1">
      <alignment vertical="top" shrinkToFit="1"/>
      <protection/>
    </xf>
    <xf numFmtId="171" fontId="5" fillId="0" borderId="47" xfId="0" applyNumberFormat="1" applyFont="1" applyFill="1" applyBorder="1" applyAlignment="1" applyProtection="1">
      <alignment vertical="top" shrinkToFit="1"/>
      <protection/>
    </xf>
    <xf numFmtId="171" fontId="5" fillId="0" borderId="39" xfId="0" applyNumberFormat="1" applyFont="1" applyFill="1" applyBorder="1" applyAlignment="1" applyProtection="1">
      <alignment vertical="top" shrinkToFit="1"/>
      <protection/>
    </xf>
    <xf numFmtId="0" fontId="7" fillId="0" borderId="53" xfId="42" applyNumberFormat="1" applyFont="1" applyFill="1" applyBorder="1" applyAlignment="1" applyProtection="1">
      <alignment wrapText="1"/>
      <protection/>
    </xf>
    <xf numFmtId="0" fontId="7" fillId="0" borderId="46" xfId="42" applyNumberFormat="1" applyFont="1" applyFill="1" applyBorder="1" applyAlignment="1" applyProtection="1">
      <alignment wrapText="1"/>
      <protection/>
    </xf>
    <xf numFmtId="0" fontId="7" fillId="0" borderId="65" xfId="42" applyNumberFormat="1" applyFont="1" applyFill="1" applyBorder="1" applyAlignment="1" applyProtection="1">
      <alignment wrapText="1"/>
      <protection/>
    </xf>
    <xf numFmtId="0" fontId="7" fillId="0" borderId="28" xfId="42" applyNumberFormat="1" applyFont="1" applyFill="1" applyBorder="1" applyAlignment="1" applyProtection="1">
      <alignment wrapText="1"/>
      <protection/>
    </xf>
    <xf numFmtId="0" fontId="7" fillId="0" borderId="28" xfId="42" applyNumberFormat="1" applyFont="1" applyFill="1" applyBorder="1" applyAlignment="1" applyProtection="1">
      <alignment/>
      <protection/>
    </xf>
    <xf numFmtId="0" fontId="76" fillId="0" borderId="53" xfId="50" applyNumberFormat="1" applyFont="1" applyFill="1" applyBorder="1" applyAlignment="1" applyProtection="1">
      <alignment wrapText="1"/>
      <protection/>
    </xf>
    <xf numFmtId="0" fontId="76" fillId="0" borderId="46" xfId="50" applyNumberFormat="1" applyFont="1" applyFill="1" applyBorder="1" applyAlignment="1" applyProtection="1">
      <alignment wrapText="1"/>
      <protection/>
    </xf>
    <xf numFmtId="0" fontId="76" fillId="0" borderId="65" xfId="50" applyNumberFormat="1" applyFont="1" applyFill="1" applyBorder="1" applyAlignment="1" applyProtection="1">
      <alignment wrapText="1"/>
      <protection/>
    </xf>
    <xf numFmtId="171" fontId="5" fillId="0" borderId="40" xfId="0" applyNumberFormat="1" applyFont="1" applyFill="1" applyBorder="1" applyAlignment="1" applyProtection="1" quotePrefix="1">
      <alignment vertical="top"/>
      <protection/>
    </xf>
    <xf numFmtId="171" fontId="5" fillId="0" borderId="47" xfId="0" applyNumberFormat="1" applyFont="1" applyFill="1" applyBorder="1" applyAlignment="1" applyProtection="1" quotePrefix="1">
      <alignment vertical="top"/>
      <protection/>
    </xf>
    <xf numFmtId="171" fontId="5" fillId="0" borderId="39" xfId="0" applyNumberFormat="1" applyFont="1" applyFill="1" applyBorder="1" applyAlignment="1" applyProtection="1" quotePrefix="1">
      <alignment vertical="top"/>
      <protection/>
    </xf>
    <xf numFmtId="0" fontId="28" fillId="0" borderId="28" xfId="0" applyNumberFormat="1" applyFont="1" applyFill="1" applyBorder="1" applyAlignment="1" applyProtection="1" quotePrefix="1">
      <alignment wrapText="1"/>
      <protection/>
    </xf>
    <xf numFmtId="0" fontId="28" fillId="0" borderId="28" xfId="0" applyNumberFormat="1" applyFont="1" applyFill="1" applyBorder="1" applyAlignment="1" applyProtection="1" quotePrefix="1">
      <alignment/>
      <protection/>
    </xf>
  </cellXfs>
  <cellStyles count="6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avadno 2 3" xfId="41"/>
    <cellStyle name="Navadno_04164-00_pzr_5_p_1" xfId="42"/>
    <cellStyle name="Navadno_04165-10-PZR-1-MP Petis" xfId="43"/>
    <cellStyle name="Navadno_04165-10-PZR-41-MP_Petišovci_popis_objekt" xfId="44"/>
    <cellStyle name="Navadno_04165-10-PZR-4-MP Petišovci_popis_NN_JR" xfId="45"/>
    <cellStyle name="Navadno_04165-10-PZR-6-MP Petišovci_popis_TK" xfId="46"/>
    <cellStyle name="Navadno_08130-A0-PZR-5-GEN INKUBATOR_ver1_delovna (3)" xfId="47"/>
    <cellStyle name="Navadno_List1" xfId="48"/>
    <cellStyle name="Navadno_PGD, zu" xfId="49"/>
    <cellStyle name="Navadno_Policija_Brežice_PZR-05-08-2005" xfId="50"/>
    <cellStyle name="Navadno_pzr-1----" xfId="51"/>
    <cellStyle name="Navadno_ZBIR" xfId="52"/>
    <cellStyle name="Nevtralno" xfId="53"/>
    <cellStyle name="Normal 2" xfId="54"/>
    <cellStyle name="Percent" xfId="55"/>
    <cellStyle name="Opomba" xfId="56"/>
    <cellStyle name="Opozorilo" xfId="57"/>
    <cellStyle name="Pojasnjevalno besedilo" xfId="58"/>
    <cellStyle name="Pomoc" xfId="59"/>
    <cellStyle name="Poudarek1" xfId="60"/>
    <cellStyle name="Poudarek2" xfId="61"/>
    <cellStyle name="Poudarek3" xfId="62"/>
    <cellStyle name="Poudarek4" xfId="63"/>
    <cellStyle name="Poudarek5" xfId="64"/>
    <cellStyle name="Poudarek6" xfId="65"/>
    <cellStyle name="Povezana celica" xfId="66"/>
    <cellStyle name="Preveri celico" xfId="67"/>
    <cellStyle name="Računanje" xfId="68"/>
    <cellStyle name="Slabo" xfId="69"/>
    <cellStyle name="Currency" xfId="70"/>
    <cellStyle name="Currency [0]" xfId="71"/>
    <cellStyle name="Comma" xfId="72"/>
    <cellStyle name="Comma [0]" xfId="73"/>
    <cellStyle name="Vnos" xfId="74"/>
    <cellStyle name="Vsota"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sna\Documents\ASNA%2015-10-2012\UPRAVNA%20STAVBA%20OB&#268;INE\POPISI\10068-00_pzr_41_popis-VO_&#381;irovnica_el_cene_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sna\Documents\ASNA%2015-10-2012\UPRAVNA%20STAVBA%20OB&#268;INE\POPISI\10068-00_pzr_42_popis-VO_&#381;irovnica_ep_cene_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sna\Documents\ASNA%2015-10-2012\UPRAVNA%20STAVBA%20OB&#268;INE\POPISI\10068-00_pzr_43_popis-VO_&#381;irovnica_tz_cene_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sna\Documents\ASNA%2015-10-2012\UPRAVNA%20STAVBA%20OB&#268;INE\POPISI\10068-00_pzr_6_popis-VO_&#381;irovnica_tk_cene_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IJA"/>
      <sheetName val="MOČ"/>
      <sheetName val="RAZSVETLJAVA"/>
      <sheetName val="ŠIBKI_TOK"/>
      <sheetName val="STRELOVOD,IZEN.POT."/>
      <sheetName val="POŽAR"/>
      <sheetName val="GRADBENA DELA"/>
      <sheetName val="SPLOŠNO"/>
    </sheetNames>
    <sheetDataSet>
      <sheetData sheetId="1">
        <row r="32">
          <cell r="A32" t="str">
            <v>1.</v>
          </cell>
          <cell r="B32" t="str">
            <v>MOČ</v>
          </cell>
        </row>
      </sheetData>
      <sheetData sheetId="2">
        <row r="7">
          <cell r="B7" t="str">
            <v>RAZSVETLJAVA</v>
          </cell>
        </row>
      </sheetData>
      <sheetData sheetId="3">
        <row r="7">
          <cell r="B7" t="str">
            <v>UNIVERZALNO OŽIČENJE</v>
          </cell>
        </row>
        <row r="77">
          <cell r="B77" t="str">
            <v>RTV INŠTALACIJA</v>
          </cell>
        </row>
        <row r="133">
          <cell r="B133" t="str">
            <v>DOMOFON</v>
          </cell>
        </row>
      </sheetData>
      <sheetData sheetId="4">
        <row r="7">
          <cell r="B7" t="str">
            <v>INŠTALACIJA ZA IZENAČEVANJE POTENCIALOV</v>
          </cell>
        </row>
        <row r="42">
          <cell r="B42" t="str">
            <v>STRELOVODNA INŠTALACIJA</v>
          </cell>
        </row>
      </sheetData>
      <sheetData sheetId="5">
        <row r="7">
          <cell r="B7" t="str">
            <v>INSTALACIJA PROTIPOŽARNEGA VAROVANJA</v>
          </cell>
        </row>
      </sheetData>
      <sheetData sheetId="6">
        <row r="8">
          <cell r="B8" t="str">
            <v>GRADBENA DELA</v>
          </cell>
        </row>
      </sheetData>
      <sheetData sheetId="7">
        <row r="7">
          <cell r="B7" t="str">
            <v>SPLOŠNO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KAPITULACIJA"/>
      <sheetName val="EL_INSTALACIJE"/>
      <sheetName val="GRADBENA DELA"/>
    </sheetNames>
    <sheetDataSet>
      <sheetData sheetId="1">
        <row r="33">
          <cell r="A33" t="str">
            <v>1.</v>
          </cell>
          <cell r="B33" t="str">
            <v>ELEKTRIČNI PRIKLJUČEK</v>
          </cell>
        </row>
      </sheetData>
      <sheetData sheetId="2">
        <row r="7">
          <cell r="B7" t="str">
            <v>GRADBENA DELA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KAPITULACIJA"/>
      <sheetName val="TEHNIČNA ZAŠČITA"/>
    </sheetNames>
    <sheetDataSet>
      <sheetData sheetId="1">
        <row r="33">
          <cell r="B33" t="str">
            <v>INSTALACIJA PROTIVLOMNEGA VAROVANJA</v>
          </cell>
        </row>
        <row r="82">
          <cell r="B82" t="str">
            <v>INSTALACIJA VIDEO NADZORA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KAPITULACIJA"/>
      <sheetName val="EL_INSTALACIJE"/>
      <sheetName val="GRADBENA DELA"/>
    </sheetNames>
    <sheetDataSet>
      <sheetData sheetId="1">
        <row r="33">
          <cell r="A33" t="str">
            <v>1.</v>
          </cell>
          <cell r="B33" t="str">
            <v>TK PRIKLJUČEK</v>
          </cell>
        </row>
        <row r="63">
          <cell r="B63" t="str">
            <v>PRESTAVITEV KTV OMARICE</v>
          </cell>
        </row>
      </sheetData>
      <sheetData sheetId="2">
        <row r="7">
          <cell r="B7" t="str">
            <v>GRADBENA DELA</v>
          </cell>
        </row>
      </sheetData>
    </sheetDataSet>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G43"/>
  <sheetViews>
    <sheetView tabSelected="1" zoomScalePageLayoutView="0" workbookViewId="0" topLeftCell="A1">
      <selection activeCell="H22" sqref="H22"/>
    </sheetView>
  </sheetViews>
  <sheetFormatPr defaultColWidth="4.75390625" defaultRowHeight="12"/>
  <cols>
    <col min="1" max="1" width="40.875" style="1172" customWidth="1"/>
    <col min="2" max="2" width="11.875" style="1172" customWidth="1"/>
    <col min="3" max="3" width="36.875" style="1172" customWidth="1"/>
    <col min="4" max="4" width="4.75390625" style="425" customWidth="1"/>
    <col min="5" max="255" width="9.125" style="425" customWidth="1"/>
    <col min="256" max="16384" width="4.75390625" style="425" customWidth="1"/>
  </cols>
  <sheetData>
    <row r="1" spans="1:5" s="424" customFormat="1" ht="12" customHeight="1">
      <c r="A1" s="1174"/>
      <c r="B1" s="1174"/>
      <c r="C1" s="1174"/>
      <c r="D1" s="432"/>
      <c r="E1" s="433"/>
    </row>
    <row r="2" spans="1:5" s="424" customFormat="1" ht="12" customHeight="1">
      <c r="A2" s="1174"/>
      <c r="B2" s="1174"/>
      <c r="C2" s="1175" t="s">
        <v>534</v>
      </c>
      <c r="D2" s="432"/>
      <c r="E2" s="433"/>
    </row>
    <row r="3" spans="1:7" s="1" customFormat="1" ht="12.75">
      <c r="A3" s="1176"/>
      <c r="B3" s="1174"/>
      <c r="C3" s="1174"/>
      <c r="D3" s="434"/>
      <c r="E3" s="435"/>
      <c r="F3" s="436"/>
      <c r="G3" s="436"/>
    </row>
    <row r="4" spans="1:5" s="437" customFormat="1" ht="12" customHeight="1">
      <c r="A4" s="1213"/>
      <c r="B4" s="1174"/>
      <c r="C4" s="1174"/>
      <c r="E4" s="438"/>
    </row>
    <row r="5" spans="1:3" ht="13.5">
      <c r="A5" s="1211"/>
      <c r="B5" s="1174"/>
      <c r="C5" s="1174"/>
    </row>
    <row r="6" spans="1:3" ht="13.5">
      <c r="A6" s="1177" t="s">
        <v>535</v>
      </c>
      <c r="B6" s="1174"/>
      <c r="C6" s="1174"/>
    </row>
    <row r="7" spans="1:3" ht="15.75">
      <c r="A7" s="1178"/>
      <c r="B7" s="1174"/>
      <c r="C7" s="1174"/>
    </row>
    <row r="8" spans="1:7" ht="15.75">
      <c r="A8" s="1178"/>
      <c r="B8" s="1179" t="s">
        <v>536</v>
      </c>
      <c r="C8" s="1174"/>
      <c r="D8" s="426"/>
      <c r="E8" s="427"/>
      <c r="F8" s="427"/>
      <c r="G8" s="427"/>
    </row>
    <row r="9" spans="1:3" ht="13.5">
      <c r="A9" s="1174"/>
      <c r="B9" s="1174"/>
      <c r="C9" s="1174"/>
    </row>
    <row r="10" spans="1:3" ht="13.5" customHeight="1">
      <c r="A10" s="1214" t="s">
        <v>649</v>
      </c>
      <c r="B10" s="1214"/>
      <c r="C10" s="1214"/>
    </row>
    <row r="11" spans="1:3" ht="13.5">
      <c r="A11" s="1215"/>
      <c r="B11" s="1215"/>
      <c r="C11" s="1215"/>
    </row>
    <row r="12" spans="1:5" ht="49.5" customHeight="1">
      <c r="A12" s="1216" t="s">
        <v>537</v>
      </c>
      <c r="B12" s="1216"/>
      <c r="C12" s="1216"/>
      <c r="D12" s="439"/>
      <c r="E12" s="440"/>
    </row>
    <row r="13" spans="1:5" ht="13.5">
      <c r="A13" s="1180"/>
      <c r="B13" s="1181"/>
      <c r="C13" s="1182"/>
      <c r="D13" s="441"/>
      <c r="E13" s="442"/>
    </row>
    <row r="14" spans="1:5" ht="18.75" customHeight="1">
      <c r="A14" s="1183" t="s">
        <v>264</v>
      </c>
      <c r="B14" s="1184"/>
      <c r="C14" s="1185">
        <f>'gradbeno obrtniška dela'!G317</f>
        <v>0</v>
      </c>
      <c r="D14" s="443"/>
      <c r="E14" s="429"/>
    </row>
    <row r="15" spans="1:5" ht="18.75" customHeight="1">
      <c r="A15" s="1183" t="s">
        <v>265</v>
      </c>
      <c r="B15" s="1186"/>
      <c r="C15" s="1185">
        <f>'ZUNANJA UREDITEV'!F195</f>
        <v>0</v>
      </c>
      <c r="D15" s="443"/>
      <c r="E15" s="429"/>
    </row>
    <row r="16" spans="1:5" ht="19.5" customHeight="1">
      <c r="A16" s="1187" t="s">
        <v>266</v>
      </c>
      <c r="B16" s="1184"/>
      <c r="C16" s="1185">
        <f>'rekapitulacija EI '!F22</f>
        <v>0</v>
      </c>
      <c r="D16" s="443"/>
      <c r="E16" s="429"/>
    </row>
    <row r="17" spans="1:5" s="428" customFormat="1" ht="19.5" customHeight="1">
      <c r="A17" s="1187" t="s">
        <v>267</v>
      </c>
      <c r="B17" s="1188"/>
      <c r="C17" s="1185">
        <f>'Rekapitulacija EP '!F17</f>
        <v>0</v>
      </c>
      <c r="D17" s="444"/>
      <c r="E17" s="430"/>
    </row>
    <row r="18" spans="1:5" s="428" customFormat="1" ht="19.5" customHeight="1">
      <c r="A18" s="1187" t="s">
        <v>268</v>
      </c>
      <c r="B18" s="1188"/>
      <c r="C18" s="1185">
        <f>'rekapitulacija TZ'!F16</f>
        <v>0</v>
      </c>
      <c r="D18" s="444"/>
      <c r="E18" s="430"/>
    </row>
    <row r="19" spans="1:5" ht="19.5" customHeight="1">
      <c r="A19" s="1187" t="s">
        <v>269</v>
      </c>
      <c r="B19" s="1184"/>
      <c r="C19" s="1185">
        <f>'Rekapitulacija SI'!D21</f>
        <v>0</v>
      </c>
      <c r="D19" s="443"/>
      <c r="E19" s="429"/>
    </row>
    <row r="20" spans="1:7" ht="19.5" customHeight="1" thickBot="1">
      <c r="A20" s="1189" t="s">
        <v>270</v>
      </c>
      <c r="B20" s="1190"/>
      <c r="C20" s="1173">
        <f>'rekapitulacija TK'!F16</f>
        <v>0</v>
      </c>
      <c r="D20" s="443"/>
      <c r="E20" s="429"/>
      <c r="G20" s="1172"/>
    </row>
    <row r="21" spans="1:5" ht="12.75" customHeight="1" thickBot="1">
      <c r="A21" s="1191"/>
      <c r="B21" s="1192"/>
      <c r="C21" s="1193"/>
      <c r="D21" s="443"/>
      <c r="E21" s="429"/>
    </row>
    <row r="22" spans="1:5" ht="19.5" customHeight="1" thickBot="1">
      <c r="A22" s="1194" t="s">
        <v>271</v>
      </c>
      <c r="B22" s="1195"/>
      <c r="C22" s="1196">
        <f>SUM(C14:C20)</f>
        <v>0</v>
      </c>
      <c r="D22" s="443"/>
      <c r="E22" s="429"/>
    </row>
    <row r="23" spans="1:5" ht="9.75" customHeight="1" thickBot="1">
      <c r="A23" s="1197"/>
      <c r="B23" s="1192"/>
      <c r="C23" s="1193"/>
      <c r="D23" s="443"/>
      <c r="E23" s="429"/>
    </row>
    <row r="24" spans="1:5" ht="19.5" customHeight="1" thickBot="1">
      <c r="A24" s="1194"/>
      <c r="B24" s="1195"/>
      <c r="C24" s="1196"/>
      <c r="D24" s="443"/>
      <c r="E24" s="429"/>
    </row>
    <row r="25" spans="1:5" ht="12" customHeight="1" thickBot="1">
      <c r="A25" s="1197"/>
      <c r="B25" s="1192"/>
      <c r="C25" s="1193"/>
      <c r="D25" s="443"/>
      <c r="E25" s="429"/>
    </row>
    <row r="26" spans="1:5" ht="19.5" customHeight="1" thickBot="1">
      <c r="A26" s="1194" t="s">
        <v>647</v>
      </c>
      <c r="B26" s="1195"/>
      <c r="C26" s="1196"/>
      <c r="D26" s="443"/>
      <c r="E26" s="429"/>
    </row>
    <row r="27" spans="1:5" ht="9.75" customHeight="1" thickBot="1">
      <c r="A27" s="1197"/>
      <c r="B27" s="1192"/>
      <c r="C27" s="1193"/>
      <c r="D27" s="443"/>
      <c r="E27" s="429"/>
    </row>
    <row r="28" spans="1:5" ht="19.5" customHeight="1" thickBot="1">
      <c r="A28" s="1198" t="s">
        <v>875</v>
      </c>
      <c r="B28" s="1199"/>
      <c r="C28" s="1200">
        <f>C22-C26</f>
        <v>0</v>
      </c>
      <c r="D28" s="443"/>
      <c r="E28" s="429"/>
    </row>
    <row r="29" spans="1:5" ht="9.75" customHeight="1" thickBot="1">
      <c r="A29" s="1197"/>
      <c r="B29" s="1192"/>
      <c r="C29" s="1193"/>
      <c r="D29" s="443"/>
      <c r="E29" s="429"/>
    </row>
    <row r="30" spans="1:5" ht="17.25" customHeight="1" thickBot="1">
      <c r="A30" s="1194" t="s">
        <v>272</v>
      </c>
      <c r="B30" s="1201"/>
      <c r="C30" s="1196">
        <f>(C22-C26)*20%</f>
        <v>0</v>
      </c>
      <c r="D30" s="443"/>
      <c r="E30" s="429"/>
    </row>
    <row r="31" spans="1:5" ht="14.25" thickBot="1">
      <c r="A31" s="1197"/>
      <c r="B31" s="1192"/>
      <c r="C31" s="1193"/>
      <c r="D31" s="443"/>
      <c r="E31" s="429"/>
    </row>
    <row r="32" spans="1:5" ht="19.5" customHeight="1" thickBot="1">
      <c r="A32" s="1202" t="s">
        <v>273</v>
      </c>
      <c r="B32" s="1203"/>
      <c r="C32" s="1200">
        <f>C28+C30</f>
        <v>0</v>
      </c>
      <c r="D32" s="443"/>
      <c r="E32" s="429"/>
    </row>
    <row r="33" spans="1:5" ht="13.5">
      <c r="A33" s="1204"/>
      <c r="B33" s="1204"/>
      <c r="C33" s="1205"/>
      <c r="D33" s="431"/>
      <c r="E33" s="431"/>
    </row>
    <row r="34" spans="1:5" ht="13.5">
      <c r="A34" s="1206"/>
      <c r="B34" s="1207"/>
      <c r="C34" s="1208"/>
      <c r="D34" s="431"/>
      <c r="E34" s="431"/>
    </row>
    <row r="35" spans="1:3" ht="13.5">
      <c r="A35" s="1212"/>
      <c r="B35" s="1212"/>
      <c r="C35" s="1210"/>
    </row>
    <row r="36" spans="1:3" ht="13.5">
      <c r="A36" s="1212"/>
      <c r="B36" s="1212"/>
      <c r="C36" s="1211"/>
    </row>
    <row r="37" spans="1:3" ht="25.5">
      <c r="A37" s="1209"/>
      <c r="B37" s="1177" t="s">
        <v>538</v>
      </c>
      <c r="C37" s="1177" t="s">
        <v>539</v>
      </c>
    </row>
    <row r="38" spans="1:3" ht="13.5">
      <c r="A38" s="1210"/>
      <c r="B38" s="1212"/>
      <c r="C38" s="1210"/>
    </row>
    <row r="39" spans="1:3" ht="13.5">
      <c r="A39" s="1211"/>
      <c r="B39" s="1212"/>
      <c r="C39" s="1211"/>
    </row>
    <row r="40" spans="1:3" ht="13.5">
      <c r="A40" s="1209" t="s">
        <v>540</v>
      </c>
      <c r="B40" s="1209"/>
      <c r="C40" s="1177" t="s">
        <v>541</v>
      </c>
    </row>
    <row r="41" spans="1:3" ht="13.5">
      <c r="A41" s="286"/>
      <c r="B41" s="286"/>
      <c r="C41" s="286"/>
    </row>
    <row r="42" spans="1:3" ht="13.5">
      <c r="A42" s="286"/>
      <c r="B42" s="286"/>
      <c r="C42" s="286"/>
    </row>
    <row r="43" spans="1:3" ht="13.5">
      <c r="A43" s="286"/>
      <c r="B43" s="286"/>
      <c r="C43" s="286"/>
    </row>
  </sheetData>
  <sheetProtection password="CA21" sheet="1" objects="1" scenarios="1"/>
  <protectedRanges>
    <protectedRange sqref="A1:C12" name="Obseg1"/>
    <protectedRange sqref="A26:C26" name="Obseg2"/>
    <protectedRange sqref="A34:C40" name="Obseg3"/>
  </protectedRanges>
  <mergeCells count="10">
    <mergeCell ref="A38:A39"/>
    <mergeCell ref="B38:B39"/>
    <mergeCell ref="C38:C39"/>
    <mergeCell ref="A4:A5"/>
    <mergeCell ref="A10:C10"/>
    <mergeCell ref="A11:C11"/>
    <mergeCell ref="A12:C12"/>
    <mergeCell ref="A35:A36"/>
    <mergeCell ref="B35:B36"/>
    <mergeCell ref="C35:C36"/>
  </mergeCells>
  <printOptions/>
  <pageMargins left="0.984251968503937" right="0.7086614173228347" top="0.984251968503937" bottom="0.9448818897637796"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rgb="FF00B050"/>
  </sheetPr>
  <dimension ref="A1:W20"/>
  <sheetViews>
    <sheetView zoomScalePageLayoutView="0" workbookViewId="0" topLeftCell="A1">
      <selection activeCell="D17" sqref="D17"/>
    </sheetView>
  </sheetViews>
  <sheetFormatPr defaultColWidth="9.00390625" defaultRowHeight="12"/>
  <cols>
    <col min="1" max="1" width="4.375" style="79" customWidth="1"/>
    <col min="2" max="2" width="40.75390625" style="41" customWidth="1"/>
    <col min="3" max="3" width="4.75390625" style="47" customWidth="1"/>
    <col min="4" max="4" width="7.75390625" style="160" customWidth="1"/>
    <col min="5" max="5" width="15.75390625" style="147" customWidth="1"/>
    <col min="6" max="6" width="15.25390625" style="161" customWidth="1"/>
    <col min="7" max="8" width="15.25390625" style="162" customWidth="1"/>
    <col min="9" max="9" width="15.25390625" style="37" customWidth="1"/>
    <col min="10" max="10" width="29.25390625" style="78" customWidth="1"/>
    <col min="11" max="11" width="9.00390625" style="78" customWidth="1"/>
    <col min="12" max="16384" width="9.00390625" style="78" customWidth="1"/>
  </cols>
  <sheetData>
    <row r="1" spans="1:11" s="66" customFormat="1" ht="13.5" customHeight="1">
      <c r="A1" s="358"/>
      <c r="B1" s="1028" t="s">
        <v>871</v>
      </c>
      <c r="C1" s="970"/>
      <c r="D1" s="632"/>
      <c r="E1" s="632"/>
      <c r="F1" s="599"/>
      <c r="G1" s="37"/>
      <c r="H1" s="37"/>
      <c r="I1" s="37"/>
      <c r="K1" s="67"/>
    </row>
    <row r="2" spans="1:11" s="66" customFormat="1" ht="13.5" customHeight="1">
      <c r="A2" s="359"/>
      <c r="B2" s="634"/>
      <c r="C2" s="971"/>
      <c r="D2" s="634"/>
      <c r="E2" s="634"/>
      <c r="F2" s="599"/>
      <c r="G2" s="37"/>
      <c r="H2" s="37"/>
      <c r="I2" s="37"/>
      <c r="K2" s="67"/>
    </row>
    <row r="3" spans="1:11" s="66" customFormat="1" ht="25.5">
      <c r="A3" s="1041"/>
      <c r="B3" s="602" t="s">
        <v>1175</v>
      </c>
      <c r="C3" s="657" t="s">
        <v>940</v>
      </c>
      <c r="D3" s="672" t="s">
        <v>1151</v>
      </c>
      <c r="E3" s="659" t="s">
        <v>941</v>
      </c>
      <c r="F3" s="660" t="s">
        <v>942</v>
      </c>
      <c r="G3" s="37"/>
      <c r="H3" s="37"/>
      <c r="I3" s="37"/>
      <c r="K3" s="67"/>
    </row>
    <row r="4" spans="1:10" s="1" customFormat="1" ht="12.75">
      <c r="A4" s="1042"/>
      <c r="B4" s="190">
        <v>1</v>
      </c>
      <c r="C4" s="179">
        <v>2</v>
      </c>
      <c r="D4" s="191">
        <v>3</v>
      </c>
      <c r="E4" s="191">
        <v>4</v>
      </c>
      <c r="F4" s="192" t="s">
        <v>943</v>
      </c>
      <c r="G4" s="129"/>
      <c r="H4" s="129"/>
      <c r="I4" s="129"/>
      <c r="J4" s="130"/>
    </row>
    <row r="5" spans="1:9" s="134" customFormat="1" ht="12">
      <c r="A5" s="1042"/>
      <c r="B5" s="933"/>
      <c r="C5" s="363"/>
      <c r="D5" s="935"/>
      <c r="E5" s="936"/>
      <c r="F5" s="210"/>
      <c r="G5" s="37"/>
      <c r="H5" s="37"/>
      <c r="I5" s="37"/>
    </row>
    <row r="6" spans="1:11" s="2" customFormat="1" ht="12.75">
      <c r="A6" s="1043" t="s">
        <v>932</v>
      </c>
      <c r="B6" s="1086" t="s">
        <v>907</v>
      </c>
      <c r="C6" s="1029" t="s">
        <v>1121</v>
      </c>
      <c r="D6" s="943" t="s">
        <v>1139</v>
      </c>
      <c r="E6" s="210"/>
      <c r="F6" s="210"/>
      <c r="G6" s="136"/>
      <c r="H6" s="144"/>
      <c r="I6" s="27"/>
      <c r="J6" s="27"/>
      <c r="K6" s="145"/>
    </row>
    <row r="7" spans="1:11" s="2" customFormat="1" ht="12.75">
      <c r="A7" s="1080"/>
      <c r="B7" s="1087"/>
      <c r="C7" s="1029"/>
      <c r="D7" s="943"/>
      <c r="E7" s="772"/>
      <c r="F7" s="210"/>
      <c r="G7" s="136"/>
      <c r="H7" s="36"/>
      <c r="J7" s="10"/>
      <c r="K7" s="144"/>
    </row>
    <row r="8" spans="1:23" s="163" customFormat="1" ht="24.75">
      <c r="A8" s="1044">
        <v>1</v>
      </c>
      <c r="B8" s="1088" t="s">
        <v>776</v>
      </c>
      <c r="C8" s="1029" t="s">
        <v>884</v>
      </c>
      <c r="D8" s="943">
        <v>62</v>
      </c>
      <c r="E8" s="1027"/>
      <c r="F8" s="210" t="str">
        <f>IF(($D8*E8)=0," ",($D8*E8))</f>
        <v> </v>
      </c>
      <c r="G8" s="136"/>
      <c r="H8" s="144"/>
      <c r="I8" s="2"/>
      <c r="J8" s="20"/>
      <c r="K8" s="20"/>
      <c r="L8" s="20"/>
      <c r="M8" s="20"/>
      <c r="N8" s="2"/>
      <c r="O8" s="2"/>
      <c r="P8" s="2"/>
      <c r="Q8" s="2"/>
      <c r="R8" s="2"/>
      <c r="S8" s="2"/>
      <c r="T8" s="2"/>
      <c r="U8" s="2"/>
      <c r="V8" s="2"/>
      <c r="W8" s="2"/>
    </row>
    <row r="9" spans="1:23" s="163" customFormat="1" ht="12.75">
      <c r="A9" s="1044">
        <f>1+A8</f>
        <v>2</v>
      </c>
      <c r="B9" s="1074" t="s">
        <v>910</v>
      </c>
      <c r="C9" s="1029" t="s">
        <v>1168</v>
      </c>
      <c r="D9" s="943">
        <v>1</v>
      </c>
      <c r="E9" s="1027"/>
      <c r="F9" s="210" t="str">
        <f aca="true" t="shared" si="0" ref="F9:F18">IF(($D9*E9)=0," ",($D9*E9))</f>
        <v> </v>
      </c>
      <c r="G9" s="136"/>
      <c r="H9" s="144"/>
      <c r="I9" s="2"/>
      <c r="J9" s="20"/>
      <c r="K9" s="20"/>
      <c r="L9" s="20"/>
      <c r="M9" s="20"/>
      <c r="N9" s="2"/>
      <c r="O9" s="2"/>
      <c r="P9" s="2"/>
      <c r="Q9" s="2"/>
      <c r="R9" s="2"/>
      <c r="S9" s="2"/>
      <c r="T9" s="2"/>
      <c r="U9" s="2"/>
      <c r="V9" s="2"/>
      <c r="W9" s="2"/>
    </row>
    <row r="10" spans="1:23" s="163" customFormat="1" ht="72.75">
      <c r="A10" s="1044">
        <f>1+A9</f>
        <v>3</v>
      </c>
      <c r="B10" s="1074" t="s">
        <v>1356</v>
      </c>
      <c r="C10" s="1029" t="s">
        <v>1137</v>
      </c>
      <c r="D10" s="943">
        <v>20</v>
      </c>
      <c r="E10" s="1027"/>
      <c r="F10" s="210" t="str">
        <f t="shared" si="0"/>
        <v> </v>
      </c>
      <c r="G10" s="136"/>
      <c r="H10" s="144"/>
      <c r="I10" s="2"/>
      <c r="J10" s="20"/>
      <c r="K10" s="20"/>
      <c r="L10" s="20"/>
      <c r="M10" s="20"/>
      <c r="N10" s="2"/>
      <c r="O10" s="2"/>
      <c r="P10" s="2"/>
      <c r="Q10" s="2"/>
      <c r="R10" s="2"/>
      <c r="S10" s="2"/>
      <c r="T10" s="2"/>
      <c r="U10" s="2"/>
      <c r="V10" s="2"/>
      <c r="W10" s="2"/>
    </row>
    <row r="11" spans="1:23" s="163" customFormat="1" ht="60.75">
      <c r="A11" s="1044">
        <f>A10+1</f>
        <v>4</v>
      </c>
      <c r="B11" s="1074" t="s">
        <v>912</v>
      </c>
      <c r="C11" s="1031" t="s">
        <v>1137</v>
      </c>
      <c r="D11" s="1072">
        <v>4</v>
      </c>
      <c r="E11" s="1027"/>
      <c r="F11" s="210" t="str">
        <f t="shared" si="0"/>
        <v> </v>
      </c>
      <c r="G11" s="136"/>
      <c r="H11" s="144"/>
      <c r="I11" s="2"/>
      <c r="J11" s="20"/>
      <c r="K11" s="20"/>
      <c r="L11" s="20"/>
      <c r="M11" s="20"/>
      <c r="N11" s="2"/>
      <c r="O11" s="2"/>
      <c r="P11" s="2"/>
      <c r="Q11" s="2"/>
      <c r="R11" s="2"/>
      <c r="S11" s="2"/>
      <c r="T11" s="2"/>
      <c r="U11" s="2"/>
      <c r="V11" s="2"/>
      <c r="W11" s="2"/>
    </row>
    <row r="12" spans="1:23" s="163" customFormat="1" ht="48.75">
      <c r="A12" s="1233">
        <f>A11+1</f>
        <v>5</v>
      </c>
      <c r="B12" s="1035" t="s">
        <v>913</v>
      </c>
      <c r="C12" s="1029"/>
      <c r="D12" s="943"/>
      <c r="E12" s="1027"/>
      <c r="F12" s="210" t="str">
        <f t="shared" si="0"/>
        <v> </v>
      </c>
      <c r="G12" s="136"/>
      <c r="H12" s="144"/>
      <c r="I12" s="2"/>
      <c r="J12" s="20"/>
      <c r="K12" s="20"/>
      <c r="L12" s="20"/>
      <c r="M12" s="20"/>
      <c r="N12" s="2"/>
      <c r="O12" s="2"/>
      <c r="P12" s="2"/>
      <c r="Q12" s="2"/>
      <c r="R12" s="2"/>
      <c r="S12" s="2"/>
      <c r="T12" s="2"/>
      <c r="U12" s="2"/>
      <c r="V12" s="2"/>
      <c r="W12" s="2"/>
    </row>
    <row r="13" spans="1:23" s="163" customFormat="1" ht="12.75">
      <c r="A13" s="1255"/>
      <c r="B13" s="1035" t="s">
        <v>777</v>
      </c>
      <c r="C13" s="1029" t="s">
        <v>884</v>
      </c>
      <c r="D13" s="943">
        <v>62</v>
      </c>
      <c r="E13" s="1027"/>
      <c r="F13" s="210" t="str">
        <f t="shared" si="0"/>
        <v> </v>
      </c>
      <c r="G13" s="136"/>
      <c r="H13" s="144"/>
      <c r="I13" s="2"/>
      <c r="J13" s="20"/>
      <c r="K13" s="20"/>
      <c r="L13" s="20"/>
      <c r="M13" s="20"/>
      <c r="N13" s="2"/>
      <c r="O13" s="2"/>
      <c r="P13" s="2"/>
      <c r="Q13" s="2"/>
      <c r="R13" s="2"/>
      <c r="S13" s="2"/>
      <c r="T13" s="2"/>
      <c r="U13" s="2"/>
      <c r="V13" s="2"/>
      <c r="W13" s="2"/>
    </row>
    <row r="14" spans="1:7" s="163" customFormat="1" ht="24.75">
      <c r="A14" s="1233">
        <f>A12+1</f>
        <v>6</v>
      </c>
      <c r="B14" s="1087" t="s">
        <v>778</v>
      </c>
      <c r="C14" s="1029"/>
      <c r="D14" s="1081"/>
      <c r="E14" s="780"/>
      <c r="F14" s="210" t="str">
        <f t="shared" si="0"/>
        <v> </v>
      </c>
      <c r="G14" s="313"/>
    </row>
    <row r="15" spans="1:7" s="163" customFormat="1" ht="60">
      <c r="A15" s="1255"/>
      <c r="B15" s="1035" t="s">
        <v>779</v>
      </c>
      <c r="C15" s="1029" t="s">
        <v>1140</v>
      </c>
      <c r="D15" s="943">
        <v>5</v>
      </c>
      <c r="E15" s="1027"/>
      <c r="F15" s="210" t="str">
        <f t="shared" si="0"/>
        <v> </v>
      </c>
      <c r="G15" s="313"/>
    </row>
    <row r="16" spans="1:23" s="163" customFormat="1" ht="36.75">
      <c r="A16" s="1082">
        <f>A14+1</f>
        <v>7</v>
      </c>
      <c r="B16" s="1088" t="s">
        <v>917</v>
      </c>
      <c r="C16" s="1029" t="s">
        <v>1137</v>
      </c>
      <c r="D16" s="943">
        <v>14</v>
      </c>
      <c r="E16" s="1027"/>
      <c r="F16" s="210" t="str">
        <f t="shared" si="0"/>
        <v> </v>
      </c>
      <c r="G16" s="136"/>
      <c r="H16" s="144"/>
      <c r="I16" s="2"/>
      <c r="J16" s="20"/>
      <c r="K16" s="20"/>
      <c r="L16" s="20"/>
      <c r="M16" s="20"/>
      <c r="N16" s="2"/>
      <c r="O16" s="2"/>
      <c r="P16" s="2"/>
      <c r="Q16" s="2"/>
      <c r="R16" s="2"/>
      <c r="S16" s="2"/>
      <c r="T16" s="2"/>
      <c r="U16" s="2"/>
      <c r="V16" s="2"/>
      <c r="W16" s="2"/>
    </row>
    <row r="17" spans="1:23" s="163" customFormat="1" ht="72.75">
      <c r="A17" s="1082">
        <f>1+A16</f>
        <v>8</v>
      </c>
      <c r="B17" s="1074" t="s">
        <v>919</v>
      </c>
      <c r="C17" s="1089" t="s">
        <v>1137</v>
      </c>
      <c r="D17" s="943">
        <v>2</v>
      </c>
      <c r="E17" s="1027"/>
      <c r="F17" s="210" t="str">
        <f t="shared" si="0"/>
        <v> </v>
      </c>
      <c r="G17" s="136"/>
      <c r="H17" s="144"/>
      <c r="I17" s="2"/>
      <c r="J17" s="20"/>
      <c r="K17" s="20"/>
      <c r="L17" s="20"/>
      <c r="M17" s="20"/>
      <c r="N17" s="2"/>
      <c r="O17" s="2"/>
      <c r="P17" s="2"/>
      <c r="Q17" s="2"/>
      <c r="R17" s="2"/>
      <c r="S17" s="2"/>
      <c r="T17" s="2"/>
      <c r="U17" s="2"/>
      <c r="V17" s="2"/>
      <c r="W17" s="2"/>
    </row>
    <row r="18" spans="1:7" s="2" customFormat="1" ht="48.75" thickBot="1">
      <c r="A18" s="1083">
        <f>A17+1</f>
        <v>9</v>
      </c>
      <c r="B18" s="1090" t="s">
        <v>922</v>
      </c>
      <c r="C18" s="1091" t="s">
        <v>1168</v>
      </c>
      <c r="D18" s="1084">
        <v>1</v>
      </c>
      <c r="E18" s="404"/>
      <c r="F18" s="855" t="str">
        <f t="shared" si="0"/>
        <v> </v>
      </c>
      <c r="G18" s="136"/>
    </row>
    <row r="19" spans="1:13" s="155" customFormat="1" ht="30" customHeight="1" thickBot="1">
      <c r="A19" s="1067"/>
      <c r="B19" s="1038" t="str">
        <f>+CONCATENATE("REKAPITULACIJA - ",B6)</f>
        <v>REKAPITULACIJA - GRADBENA DELA</v>
      </c>
      <c r="C19" s="1039"/>
      <c r="D19" s="963"/>
      <c r="E19" s="1085"/>
      <c r="F19" s="834">
        <f>SUM(F7:F18)</f>
        <v>0</v>
      </c>
      <c r="G19" s="153"/>
      <c r="H19" s="154"/>
      <c r="J19" s="156"/>
      <c r="K19" s="157"/>
      <c r="L19" s="157"/>
      <c r="M19" s="157"/>
    </row>
    <row r="20" spans="1:15" s="49" customFormat="1" ht="12.75">
      <c r="A20" s="46"/>
      <c r="B20" s="164"/>
      <c r="C20" s="141"/>
      <c r="D20" s="143"/>
      <c r="E20" s="37"/>
      <c r="F20" s="37"/>
      <c r="G20" s="37"/>
      <c r="H20" s="37"/>
      <c r="I20" s="37"/>
      <c r="J20" s="144"/>
      <c r="L20" s="37"/>
      <c r="M20" s="165"/>
      <c r="N20" s="165"/>
      <c r="O20" s="165"/>
    </row>
  </sheetData>
  <sheetProtection password="CA21" sheet="1" objects="1" scenarios="1"/>
  <protectedRanges>
    <protectedRange sqref="E1:E19" name="Obseg1_2"/>
  </protectedRanges>
  <mergeCells count="2">
    <mergeCell ref="A12:A13"/>
    <mergeCell ref="A14:A15"/>
  </mergeCells>
  <printOptions/>
  <pageMargins left="0.984251968503937" right="0.7086614173228347" top="0.984251968503937" bottom="0.9448818897637796" header="0.31496062992125984" footer="0.31496062992125984"/>
  <pageSetup horizontalDpi="300" verticalDpi="300" orientation="portrait" paperSize="9" r:id="rId1"/>
  <headerFooter>
    <oddFooter>&amp;LRazpisna dokumentacija - GRADNJE: POGLAVJE 4&amp;R&amp;P</oddFooter>
  </headerFooter>
</worksheet>
</file>

<file path=xl/worksheets/sheet11.xml><?xml version="1.0" encoding="utf-8"?>
<worksheet xmlns="http://schemas.openxmlformats.org/spreadsheetml/2006/main" xmlns:r="http://schemas.openxmlformats.org/officeDocument/2006/relationships">
  <sheetPr>
    <tabColor rgb="FF00B050"/>
  </sheetPr>
  <dimension ref="A1:U31"/>
  <sheetViews>
    <sheetView zoomScalePageLayoutView="0" workbookViewId="0" topLeftCell="A1">
      <selection activeCell="I13" sqref="I13"/>
    </sheetView>
  </sheetViews>
  <sheetFormatPr defaultColWidth="9.00390625" defaultRowHeight="12"/>
  <cols>
    <col min="1" max="1" width="4.375" style="79" customWidth="1"/>
    <col min="2" max="2" width="40.75390625" style="41" customWidth="1"/>
    <col min="3" max="3" width="4.75390625" style="47" customWidth="1"/>
    <col min="4" max="4" width="7.75390625" style="160" customWidth="1"/>
    <col min="5" max="5" width="15.75390625" style="147" customWidth="1"/>
    <col min="6" max="6" width="15.25390625" style="161" customWidth="1"/>
    <col min="7" max="8" width="15.25390625" style="162" customWidth="1"/>
    <col min="9" max="9" width="15.25390625" style="37" customWidth="1"/>
    <col min="10" max="10" width="29.25390625" style="78" customWidth="1"/>
    <col min="11" max="11" width="9.00390625" style="78" customWidth="1"/>
    <col min="12" max="16384" width="9.00390625" style="78" customWidth="1"/>
  </cols>
  <sheetData>
    <row r="1" spans="1:11" s="66" customFormat="1" ht="13.5" customHeight="1">
      <c r="A1" s="358"/>
      <c r="B1" s="1028" t="s">
        <v>871</v>
      </c>
      <c r="C1" s="970"/>
      <c r="D1" s="632"/>
      <c r="E1" s="632"/>
      <c r="F1" s="599"/>
      <c r="G1" s="37"/>
      <c r="H1" s="37"/>
      <c r="I1" s="37"/>
      <c r="K1" s="67"/>
    </row>
    <row r="2" spans="1:11" s="66" customFormat="1" ht="13.5" customHeight="1">
      <c r="A2" s="359"/>
      <c r="B2" s="634"/>
      <c r="C2" s="971"/>
      <c r="D2" s="634"/>
      <c r="E2" s="634"/>
      <c r="F2" s="599"/>
      <c r="G2" s="37"/>
      <c r="H2" s="37"/>
      <c r="I2" s="37"/>
      <c r="K2" s="67"/>
    </row>
    <row r="3" spans="1:11" s="66" customFormat="1" ht="25.5">
      <c r="A3" s="1041"/>
      <c r="B3" s="602" t="s">
        <v>1175</v>
      </c>
      <c r="C3" s="657" t="s">
        <v>940</v>
      </c>
      <c r="D3" s="672" t="s">
        <v>1151</v>
      </c>
      <c r="E3" s="659" t="s">
        <v>405</v>
      </c>
      <c r="F3" s="660" t="s">
        <v>942</v>
      </c>
      <c r="G3" s="37"/>
      <c r="H3" s="37"/>
      <c r="I3" s="37"/>
      <c r="K3" s="67"/>
    </row>
    <row r="4" spans="1:10" s="1" customFormat="1" ht="12.75">
      <c r="A4" s="1042"/>
      <c r="B4" s="190">
        <v>1</v>
      </c>
      <c r="C4" s="179">
        <v>2</v>
      </c>
      <c r="D4" s="191">
        <v>3</v>
      </c>
      <c r="E4" s="191">
        <v>4</v>
      </c>
      <c r="F4" s="192" t="s">
        <v>943</v>
      </c>
      <c r="G4" s="129"/>
      <c r="H4" s="129"/>
      <c r="I4" s="129"/>
      <c r="J4" s="130"/>
    </row>
    <row r="5" spans="1:9" s="134" customFormat="1" ht="12">
      <c r="A5" s="1042"/>
      <c r="B5" s="933"/>
      <c r="C5" s="363"/>
      <c r="D5" s="935"/>
      <c r="E5" s="936"/>
      <c r="F5" s="210"/>
      <c r="G5" s="37"/>
      <c r="H5" s="37"/>
      <c r="I5" s="37"/>
    </row>
    <row r="6" spans="1:9" s="134" customFormat="1" ht="12.75">
      <c r="A6" s="1092" t="s">
        <v>933</v>
      </c>
      <c r="B6" s="789" t="s">
        <v>780</v>
      </c>
      <c r="C6" s="1029"/>
      <c r="D6" s="943"/>
      <c r="E6" s="210"/>
      <c r="F6" s="210"/>
      <c r="G6" s="37"/>
      <c r="H6" s="37"/>
      <c r="I6" s="37"/>
    </row>
    <row r="7" spans="1:16" s="49" customFormat="1" ht="12.75">
      <c r="A7" s="1044"/>
      <c r="B7" s="1032"/>
      <c r="C7" s="1029"/>
      <c r="D7" s="943"/>
      <c r="E7" s="1093"/>
      <c r="F7" s="210"/>
      <c r="G7" s="37"/>
      <c r="H7" s="37"/>
      <c r="I7" s="37"/>
      <c r="J7" s="36"/>
      <c r="K7" s="271"/>
      <c r="L7" s="228"/>
      <c r="M7" s="263"/>
      <c r="N7" s="10"/>
      <c r="O7" s="37"/>
      <c r="P7" s="144"/>
    </row>
    <row r="8" spans="1:21" s="2" customFormat="1" ht="84.75">
      <c r="A8" s="1044">
        <v>1</v>
      </c>
      <c r="B8" s="1035" t="s">
        <v>1357</v>
      </c>
      <c r="C8" s="1029" t="s">
        <v>1168</v>
      </c>
      <c r="D8" s="943">
        <v>1</v>
      </c>
      <c r="E8" s="401"/>
      <c r="F8" s="210" t="str">
        <f>IF((D8*E8)=0," ",(D8*E8))</f>
        <v> </v>
      </c>
      <c r="G8" s="37"/>
      <c r="H8" s="37"/>
      <c r="I8" s="37"/>
      <c r="J8" s="314"/>
      <c r="K8" s="26"/>
      <c r="L8" s="122"/>
      <c r="M8" s="141"/>
      <c r="N8" s="234"/>
      <c r="O8" s="37"/>
      <c r="P8" s="144"/>
      <c r="R8" s="37"/>
      <c r="S8" s="20"/>
      <c r="T8" s="20"/>
      <c r="U8" s="20"/>
    </row>
    <row r="9" spans="1:15" s="49" customFormat="1" ht="132">
      <c r="A9" s="1233">
        <f>A8+1</f>
        <v>2</v>
      </c>
      <c r="B9" s="623" t="s">
        <v>1358</v>
      </c>
      <c r="C9" s="1029" t="s">
        <v>1168</v>
      </c>
      <c r="D9" s="943">
        <v>1</v>
      </c>
      <c r="E9" s="401"/>
      <c r="F9" s="210" t="str">
        <f>IF((D9*E9)=0," ",(D9*E9))</f>
        <v> </v>
      </c>
      <c r="G9" s="37"/>
      <c r="H9" s="37"/>
      <c r="I9" s="37"/>
      <c r="J9" s="300"/>
      <c r="L9" s="37"/>
      <c r="M9" s="165"/>
      <c r="N9" s="165"/>
      <c r="O9" s="165"/>
    </row>
    <row r="10" spans="1:13" s="237" customFormat="1" ht="60">
      <c r="A10" s="1255"/>
      <c r="B10" s="623" t="s">
        <v>1291</v>
      </c>
      <c r="C10" s="1029"/>
      <c r="D10" s="943"/>
      <c r="E10" s="401"/>
      <c r="F10" s="210"/>
      <c r="G10" s="37"/>
      <c r="H10" s="37"/>
      <c r="I10" s="37"/>
      <c r="J10" s="315"/>
      <c r="K10" s="273"/>
      <c r="L10" s="273"/>
      <c r="M10" s="273"/>
    </row>
    <row r="11" spans="1:15" s="155" customFormat="1" ht="30" customHeight="1">
      <c r="A11" s="1094">
        <f>1+A9</f>
        <v>3</v>
      </c>
      <c r="B11" s="1096" t="s">
        <v>652</v>
      </c>
      <c r="C11" s="1029" t="s">
        <v>1143</v>
      </c>
      <c r="D11" s="943">
        <v>16</v>
      </c>
      <c r="E11" s="401"/>
      <c r="F11" s="210" t="str">
        <f>IF((D11*E11)=0," ",(D11*E11))</f>
        <v> </v>
      </c>
      <c r="G11" s="156"/>
      <c r="H11" s="156"/>
      <c r="I11" s="156"/>
      <c r="J11" s="154"/>
      <c r="L11" s="156"/>
      <c r="M11" s="157"/>
      <c r="N11" s="157"/>
      <c r="O11" s="157"/>
    </row>
    <row r="12" spans="1:13" s="49" customFormat="1" ht="60">
      <c r="A12" s="1094">
        <f>1+A11</f>
        <v>4</v>
      </c>
      <c r="B12" s="1096" t="s">
        <v>653</v>
      </c>
      <c r="C12" s="1029" t="s">
        <v>1143</v>
      </c>
      <c r="D12" s="943">
        <v>16</v>
      </c>
      <c r="E12" s="401"/>
      <c r="F12" s="210" t="str">
        <f>IF((D12*E12)=0," ",(D12*E12))</f>
        <v> </v>
      </c>
      <c r="G12" s="37"/>
      <c r="H12" s="37"/>
      <c r="I12" s="37"/>
      <c r="J12" s="36"/>
      <c r="L12" s="10"/>
      <c r="M12" s="37"/>
    </row>
    <row r="13" spans="1:13" s="49" customFormat="1" ht="183">
      <c r="A13" s="1044">
        <f>A12+1</f>
        <v>5</v>
      </c>
      <c r="B13" s="623" t="s">
        <v>1359</v>
      </c>
      <c r="C13" s="1029" t="s">
        <v>1168</v>
      </c>
      <c r="D13" s="943">
        <v>1</v>
      </c>
      <c r="E13" s="1027"/>
      <c r="F13" s="210" t="str">
        <f>IF((D13*E13)=0," ",(D13*E13))</f>
        <v> </v>
      </c>
      <c r="G13" s="37"/>
      <c r="H13" s="37"/>
      <c r="I13" s="37"/>
      <c r="J13" s="36"/>
      <c r="L13" s="10"/>
      <c r="M13" s="37"/>
    </row>
    <row r="14" spans="1:13" s="49" customFormat="1" ht="60">
      <c r="A14" s="1044">
        <f>A13+1</f>
        <v>6</v>
      </c>
      <c r="B14" s="403" t="s">
        <v>1360</v>
      </c>
      <c r="C14" s="1029" t="s">
        <v>1168</v>
      </c>
      <c r="D14" s="943">
        <v>1</v>
      </c>
      <c r="E14" s="1027"/>
      <c r="F14" s="210" t="str">
        <f>IF((D14*E14)=0," ",(D14*E14))</f>
        <v> </v>
      </c>
      <c r="G14" s="37"/>
      <c r="H14" s="37"/>
      <c r="I14" s="37"/>
      <c r="J14" s="36"/>
      <c r="L14" s="10"/>
      <c r="M14" s="144"/>
    </row>
    <row r="15" spans="1:12" s="312" customFormat="1" ht="108.75" thickBot="1">
      <c r="A15" s="959">
        <f>A14+1</f>
        <v>7</v>
      </c>
      <c r="B15" s="616" t="s">
        <v>1361</v>
      </c>
      <c r="C15" s="1091" t="s">
        <v>1143</v>
      </c>
      <c r="D15" s="961">
        <v>24</v>
      </c>
      <c r="E15" s="1095"/>
      <c r="F15" s="855" t="str">
        <f>IF((D15*E15)=0," ",(D15*E15))</f>
        <v> </v>
      </c>
      <c r="G15" s="37"/>
      <c r="H15" s="37"/>
      <c r="I15" s="37"/>
      <c r="J15" s="309"/>
      <c r="K15" s="310"/>
      <c r="L15" s="311"/>
    </row>
    <row r="16" spans="1:12" s="312" customFormat="1" ht="20.25" thickBot="1">
      <c r="A16" s="1067"/>
      <c r="B16" s="1038" t="str">
        <f>+CONCATENATE("REKAPITULACIJA - ",B6)</f>
        <v>REKAPITULACIJA - SPLOŠNO</v>
      </c>
      <c r="C16" s="1039"/>
      <c r="D16" s="963"/>
      <c r="E16" s="833"/>
      <c r="F16" s="834">
        <f>SUM(F8:F15)</f>
        <v>0</v>
      </c>
      <c r="G16" s="37"/>
      <c r="H16" s="37"/>
      <c r="I16" s="37"/>
      <c r="J16" s="309"/>
      <c r="K16" s="310"/>
      <c r="L16" s="311"/>
    </row>
    <row r="17" spans="1:12" s="320" customFormat="1" ht="19.5">
      <c r="A17" s="316"/>
      <c r="B17" s="307"/>
      <c r="C17" s="308"/>
      <c r="D17" s="10"/>
      <c r="E17" s="10"/>
      <c r="F17" s="37"/>
      <c r="G17" s="37"/>
      <c r="H17" s="37"/>
      <c r="I17" s="37"/>
      <c r="J17" s="317"/>
      <c r="K17" s="318"/>
      <c r="L17" s="319"/>
    </row>
    <row r="18" spans="1:12" s="320" customFormat="1" ht="19.5" customHeight="1" hidden="1">
      <c r="A18" s="316"/>
      <c r="B18" s="321"/>
      <c r="C18" s="308"/>
      <c r="D18" s="10"/>
      <c r="E18" s="10"/>
      <c r="F18" s="37"/>
      <c r="G18" s="37"/>
      <c r="H18" s="37"/>
      <c r="I18" s="37"/>
      <c r="J18" s="317"/>
      <c r="K18" s="318"/>
      <c r="L18" s="319"/>
    </row>
    <row r="19" spans="1:13" s="327" customFormat="1" ht="14.25" customHeight="1" hidden="1">
      <c r="A19" s="322"/>
      <c r="B19" s="323"/>
      <c r="C19" s="252"/>
      <c r="D19" s="324"/>
      <c r="E19" s="36"/>
      <c r="F19" s="37"/>
      <c r="G19" s="37"/>
      <c r="H19" s="37"/>
      <c r="I19" s="37"/>
      <c r="J19" s="325"/>
      <c r="K19" s="326"/>
      <c r="L19" s="326"/>
      <c r="M19" s="326"/>
    </row>
    <row r="20" spans="1:13" s="332" customFormat="1" ht="15.75" customHeight="1" hidden="1">
      <c r="A20" s="81" t="e">
        <f>#REF!</f>
        <v>#REF!</v>
      </c>
      <c r="B20" s="328" t="e">
        <f>#REF!</f>
        <v>#REF!</v>
      </c>
      <c r="C20" s="97" t="s">
        <v>1121</v>
      </c>
      <c r="D20" s="329" t="s">
        <v>1139</v>
      </c>
      <c r="E20" s="330"/>
      <c r="F20" s="37" t="e">
        <f>#REF!</f>
        <v>#REF!</v>
      </c>
      <c r="G20" s="37"/>
      <c r="H20" s="37"/>
      <c r="I20" s="37"/>
      <c r="J20" s="331"/>
      <c r="L20" s="333"/>
      <c r="M20" s="333"/>
    </row>
    <row r="21" spans="1:13" s="332" customFormat="1" ht="15.75" customHeight="1" hidden="1">
      <c r="A21" s="81" t="e">
        <f>#REF!</f>
        <v>#REF!</v>
      </c>
      <c r="B21" s="334" t="e">
        <f>#REF!</f>
        <v>#REF!</v>
      </c>
      <c r="C21" s="104" t="s">
        <v>1121</v>
      </c>
      <c r="D21" s="335" t="s">
        <v>1139</v>
      </c>
      <c r="E21" s="336"/>
      <c r="F21" s="37" t="e">
        <f>#REF!</f>
        <v>#REF!</v>
      </c>
      <c r="G21" s="37"/>
      <c r="H21" s="37"/>
      <c r="I21" s="37"/>
      <c r="J21" s="331"/>
      <c r="L21" s="333"/>
      <c r="M21" s="333"/>
    </row>
    <row r="22" spans="1:13" s="332" customFormat="1" ht="15.75" customHeight="1" hidden="1">
      <c r="A22" s="81" t="e">
        <f>#REF!</f>
        <v>#REF!</v>
      </c>
      <c r="B22" s="334" t="e">
        <f>#REF!</f>
        <v>#REF!</v>
      </c>
      <c r="C22" s="104"/>
      <c r="D22" s="335"/>
      <c r="E22" s="336"/>
      <c r="F22" s="37" t="e">
        <f>#REF!</f>
        <v>#REF!</v>
      </c>
      <c r="G22" s="37"/>
      <c r="H22" s="37"/>
      <c r="I22" s="37"/>
      <c r="J22" s="331"/>
      <c r="L22" s="333"/>
      <c r="M22" s="333"/>
    </row>
    <row r="23" spans="1:13" s="337" customFormat="1" ht="15.75" customHeight="1" hidden="1">
      <c r="A23" s="81" t="e">
        <f>#REF!</f>
        <v>#REF!</v>
      </c>
      <c r="B23" s="334" t="e">
        <f>#REF!</f>
        <v>#REF!</v>
      </c>
      <c r="C23" s="104"/>
      <c r="D23" s="335"/>
      <c r="E23" s="336"/>
      <c r="F23" s="37" t="e">
        <f>#REF!</f>
        <v>#REF!</v>
      </c>
      <c r="G23" s="37"/>
      <c r="H23" s="37"/>
      <c r="I23" s="37"/>
      <c r="J23" s="331"/>
      <c r="L23" s="338"/>
      <c r="M23" s="338"/>
    </row>
    <row r="24" spans="1:13" s="337" customFormat="1" ht="15.75" customHeight="1" hidden="1">
      <c r="A24" s="81" t="e">
        <f>#REF!</f>
        <v>#REF!</v>
      </c>
      <c r="B24" s="334" t="e">
        <f>#REF!</f>
        <v>#REF!</v>
      </c>
      <c r="C24" s="104"/>
      <c r="D24" s="335"/>
      <c r="E24" s="336"/>
      <c r="F24" s="37" t="e">
        <f>#REF!</f>
        <v>#REF!</v>
      </c>
      <c r="G24" s="37"/>
      <c r="H24" s="37"/>
      <c r="I24" s="37" t="e">
        <f>#REF!</f>
        <v>#REF!</v>
      </c>
      <c r="J24" s="331"/>
      <c r="L24" s="338"/>
      <c r="M24" s="338"/>
    </row>
    <row r="25" spans="1:13" s="332" customFormat="1" ht="15.75" customHeight="1" hidden="1">
      <c r="A25" s="81" t="e">
        <f>#REF!</f>
        <v>#REF!</v>
      </c>
      <c r="B25" s="334" t="e">
        <f>#REF!</f>
        <v>#REF!</v>
      </c>
      <c r="C25" s="104" t="s">
        <v>1121</v>
      </c>
      <c r="D25" s="335" t="s">
        <v>1139</v>
      </c>
      <c r="E25" s="336"/>
      <c r="F25" s="37" t="e">
        <f>#REF!</f>
        <v>#REF!</v>
      </c>
      <c r="G25" s="37"/>
      <c r="H25" s="37"/>
      <c r="I25" s="37"/>
      <c r="J25" s="331"/>
      <c r="L25" s="333"/>
      <c r="M25" s="333"/>
    </row>
    <row r="26" spans="1:13" s="332" customFormat="1" ht="15.75" customHeight="1" hidden="1">
      <c r="A26" s="81" t="e">
        <f>#REF!</f>
        <v>#REF!</v>
      </c>
      <c r="B26" s="103" t="e">
        <f>#REF!</f>
        <v>#REF!</v>
      </c>
      <c r="C26" s="104"/>
      <c r="D26" s="335"/>
      <c r="E26" s="336"/>
      <c r="F26" s="37" t="e">
        <f>#REF!</f>
        <v>#REF!</v>
      </c>
      <c r="G26" s="37"/>
      <c r="H26" s="37"/>
      <c r="I26" s="37"/>
      <c r="J26" s="331"/>
      <c r="L26" s="333"/>
      <c r="M26" s="333"/>
    </row>
    <row r="27" spans="1:13" s="332" customFormat="1" ht="15.75" customHeight="1" hidden="1">
      <c r="A27" s="81" t="s">
        <v>933</v>
      </c>
      <c r="B27" s="103" t="e">
        <f>#REF!</f>
        <v>#REF!</v>
      </c>
      <c r="C27" s="104"/>
      <c r="D27" s="335"/>
      <c r="E27" s="336"/>
      <c r="F27" s="37" t="e">
        <f>#REF!</f>
        <v>#REF!</v>
      </c>
      <c r="G27" s="37"/>
      <c r="H27" s="37"/>
      <c r="I27" s="37"/>
      <c r="J27" s="331"/>
      <c r="L27" s="333"/>
      <c r="M27" s="333"/>
    </row>
    <row r="28" spans="1:13" s="332" customFormat="1" ht="16.5" customHeight="1" hidden="1">
      <c r="A28" s="81">
        <f>A7</f>
        <v>0</v>
      </c>
      <c r="B28" s="334">
        <f>B7</f>
        <v>0</v>
      </c>
      <c r="C28" s="104" t="s">
        <v>1121</v>
      </c>
      <c r="D28" s="335" t="s">
        <v>1139</v>
      </c>
      <c r="E28" s="336"/>
      <c r="F28" s="37" t="str">
        <f>F11</f>
        <v> </v>
      </c>
      <c r="G28" s="37"/>
      <c r="H28" s="37"/>
      <c r="I28" s="37"/>
      <c r="J28" s="331"/>
      <c r="L28" s="333"/>
      <c r="M28" s="333"/>
    </row>
    <row r="29" spans="1:13" s="337" customFormat="1" ht="16.5" customHeight="1" hidden="1">
      <c r="A29" s="81" t="s">
        <v>1139</v>
      </c>
      <c r="B29" s="339" t="s">
        <v>781</v>
      </c>
      <c r="C29" s="340"/>
      <c r="D29" s="341" t="s">
        <v>1139</v>
      </c>
      <c r="E29" s="342"/>
      <c r="F29" s="37" t="e">
        <f>SUM(F20:F28)</f>
        <v>#REF!</v>
      </c>
      <c r="G29" s="37"/>
      <c r="H29" s="37"/>
      <c r="I29" s="37"/>
      <c r="J29" s="343"/>
      <c r="L29" s="338"/>
      <c r="M29" s="344"/>
    </row>
    <row r="30" spans="1:13" s="349" customFormat="1" ht="16.5" customHeight="1" hidden="1">
      <c r="A30" s="81"/>
      <c r="B30" s="345" t="s">
        <v>876</v>
      </c>
      <c r="C30" s="346"/>
      <c r="D30" s="347"/>
      <c r="E30" s="348"/>
      <c r="F30" s="37" t="e">
        <f>IF(SUM(F29)=0," ",SUM(F29)*0.2)</f>
        <v>#REF!</v>
      </c>
      <c r="G30" s="37"/>
      <c r="H30" s="37"/>
      <c r="I30" s="37"/>
      <c r="J30" s="331"/>
      <c r="L30" s="333"/>
      <c r="M30" s="333"/>
    </row>
    <row r="31" spans="1:13" s="349" customFormat="1" ht="17.25" customHeight="1" hidden="1">
      <c r="A31" s="81"/>
      <c r="B31" s="350" t="s">
        <v>877</v>
      </c>
      <c r="C31" s="351"/>
      <c r="D31" s="352" t="s">
        <v>1139</v>
      </c>
      <c r="E31" s="353"/>
      <c r="F31" s="37" t="e">
        <f>IF((SUM(F29:F30))=0," ",(SUM(F29:F30)))</f>
        <v>#REF!</v>
      </c>
      <c r="G31" s="37"/>
      <c r="H31" s="37"/>
      <c r="I31" s="37"/>
      <c r="J31" s="331"/>
      <c r="L31" s="333"/>
      <c r="M31" s="333"/>
    </row>
    <row r="32" ht="12" customHeight="1" hidden="1"/>
    <row r="33" ht="12" customHeight="1" hidden="1"/>
  </sheetData>
  <sheetProtection password="CA21" sheet="1" objects="1" scenarios="1"/>
  <protectedRanges>
    <protectedRange sqref="E1:E16" name="Obseg1_2"/>
  </protectedRanges>
  <mergeCells count="1">
    <mergeCell ref="A9:A10"/>
  </mergeCells>
  <printOptions/>
  <pageMargins left="0.984251968503937" right="0.7086614173228347" top="0.984251968503937" bottom="0.9448818897637796" header="0.31496062992125984" footer="0.31496062992125984"/>
  <pageSetup horizontalDpi="300" verticalDpi="300" orientation="portrait" paperSize="9" r:id="rId1"/>
  <headerFooter>
    <oddFooter>&amp;LRazpisna dokumentacija - GRADNJE: POGLAVJE 4&amp;R&amp;P</oddFooter>
  </headerFooter>
</worksheet>
</file>

<file path=xl/worksheets/sheet12.xml><?xml version="1.0" encoding="utf-8"?>
<worksheet xmlns="http://schemas.openxmlformats.org/spreadsheetml/2006/main" xmlns:r="http://schemas.openxmlformats.org/officeDocument/2006/relationships">
  <sheetPr>
    <tabColor rgb="FF92D050"/>
  </sheetPr>
  <dimension ref="A1:IU22"/>
  <sheetViews>
    <sheetView zoomScalePageLayoutView="0" workbookViewId="0" topLeftCell="A1">
      <selection activeCell="F17" sqref="F17"/>
    </sheetView>
  </sheetViews>
  <sheetFormatPr defaultColWidth="9.00390625" defaultRowHeight="12"/>
  <cols>
    <col min="1" max="1" width="4.25390625" style="79" customWidth="1"/>
    <col min="2" max="2" width="40.75390625" style="41" customWidth="1"/>
    <col min="3" max="3" width="4.75390625" style="47" customWidth="1"/>
    <col min="4" max="4" width="7.75390625" style="80" customWidth="1"/>
    <col min="5" max="5" width="15.75390625" style="48" customWidth="1"/>
    <col min="6" max="6" width="15.375" style="48" customWidth="1"/>
    <col min="7" max="7" width="9.00390625" style="78" customWidth="1"/>
    <col min="8" max="16384" width="9.00390625" style="78" customWidth="1"/>
  </cols>
  <sheetData>
    <row r="1" s="66" customFormat="1" ht="13.5" customHeight="1">
      <c r="I1" s="67"/>
    </row>
    <row r="2" s="66" customFormat="1" ht="13.5" customHeight="1">
      <c r="I2" s="67"/>
    </row>
    <row r="3" spans="1:7" s="72" customFormat="1" ht="9">
      <c r="A3" s="414"/>
      <c r="B3" s="69"/>
      <c r="C3" s="415"/>
      <c r="D3" s="415"/>
      <c r="E3" s="70"/>
      <c r="F3" s="70"/>
      <c r="G3" s="71"/>
    </row>
    <row r="4" spans="1:6" ht="12">
      <c r="A4" s="73"/>
      <c r="B4" s="74"/>
      <c r="C4" s="75"/>
      <c r="D4" s="76"/>
      <c r="E4" s="77"/>
      <c r="F4" s="77"/>
    </row>
    <row r="6" spans="1:14" s="86" customFormat="1" ht="19.5" customHeight="1">
      <c r="A6" s="81" t="s">
        <v>1139</v>
      </c>
      <c r="B6" s="82"/>
      <c r="C6" s="83" t="s">
        <v>871</v>
      </c>
      <c r="D6" s="84"/>
      <c r="E6" s="85"/>
      <c r="F6" s="85"/>
      <c r="L6" s="87"/>
      <c r="M6" s="88"/>
      <c r="N6" s="89"/>
    </row>
    <row r="7" spans="1:6" s="86" customFormat="1" ht="19.5" customHeight="1">
      <c r="A7" s="81" t="s">
        <v>1139</v>
      </c>
      <c r="B7" s="82"/>
      <c r="C7" s="90"/>
      <c r="D7" s="84"/>
      <c r="E7" s="85"/>
      <c r="F7" s="85"/>
    </row>
    <row r="8" spans="1:6" s="86" customFormat="1" ht="19.5" customHeight="1">
      <c r="A8" s="81"/>
      <c r="B8" s="82"/>
      <c r="C8" s="83" t="s">
        <v>1136</v>
      </c>
      <c r="D8" s="84"/>
      <c r="E8" s="85"/>
      <c r="F8" s="85"/>
    </row>
    <row r="9" spans="1:6" s="86" customFormat="1" ht="19.5" customHeight="1">
      <c r="A9" s="81"/>
      <c r="B9" s="82"/>
      <c r="C9" s="91"/>
      <c r="D9" s="84"/>
      <c r="E9" s="85"/>
      <c r="F9" s="85"/>
    </row>
    <row r="10" spans="1:6" s="86" customFormat="1" ht="19.5" customHeight="1">
      <c r="A10" s="81"/>
      <c r="B10" s="82"/>
      <c r="C10" s="166" t="s">
        <v>784</v>
      </c>
      <c r="D10" s="84"/>
      <c r="E10" s="85"/>
      <c r="F10" s="85"/>
    </row>
    <row r="11" spans="1:6" s="86" customFormat="1" ht="19.5" customHeight="1">
      <c r="A11" s="81"/>
      <c r="B11" s="92"/>
      <c r="C11" s="93"/>
      <c r="D11" s="94"/>
      <c r="E11" s="95"/>
      <c r="F11" s="95"/>
    </row>
    <row r="12" spans="1:6" s="86" customFormat="1" ht="19.5" customHeight="1">
      <c r="A12" s="81"/>
      <c r="B12" s="92"/>
      <c r="C12" s="93"/>
      <c r="D12" s="94"/>
      <c r="E12" s="95"/>
      <c r="F12" s="95"/>
    </row>
    <row r="13" spans="1:6" s="86" customFormat="1" ht="19.5" customHeight="1" thickBot="1">
      <c r="A13" s="81"/>
      <c r="B13" s="92"/>
      <c r="C13" s="93"/>
      <c r="D13" s="94"/>
      <c r="E13" s="95"/>
      <c r="F13" s="95"/>
    </row>
    <row r="14" spans="1:255" s="102" customFormat="1" ht="18" customHeight="1">
      <c r="A14" s="1115" t="str">
        <f>'[2]EL_INSTALACIJE'!A33</f>
        <v>1.</v>
      </c>
      <c r="B14" s="1262" t="str">
        <f>'[2]EL_INSTALACIJE'!B33</f>
        <v>ELEKTRIČNI PRIKLJUČEK</v>
      </c>
      <c r="C14" s="1263"/>
      <c r="D14" s="1264"/>
      <c r="E14" s="99"/>
      <c r="F14" s="100">
        <f>'električ.priključek '!F27</f>
        <v>0</v>
      </c>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row>
    <row r="15" spans="1:255" s="102" customFormat="1" ht="18" customHeight="1">
      <c r="A15" s="1115" t="s">
        <v>873</v>
      </c>
      <c r="B15" s="1265" t="str">
        <f>'[2]GRADBENA DELA'!$B$7</f>
        <v>GRADBENA DELA</v>
      </c>
      <c r="C15" s="1266"/>
      <c r="D15" s="1267"/>
      <c r="E15" s="106"/>
      <c r="F15" s="108">
        <f>'gradbena dela EP '!F25</f>
        <v>0</v>
      </c>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row>
    <row r="16" spans="1:255" s="86" customFormat="1" ht="42" customHeight="1" thickBot="1">
      <c r="A16" s="1115" t="s">
        <v>874</v>
      </c>
      <c r="B16" s="1268" t="s">
        <v>1362</v>
      </c>
      <c r="C16" s="1269"/>
      <c r="D16" s="1270"/>
      <c r="E16" s="106"/>
      <c r="F16" s="107">
        <f>SUM(F14:F15)*3%</f>
        <v>0</v>
      </c>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c r="IR16" s="114"/>
      <c r="IS16" s="114"/>
      <c r="IT16" s="114"/>
      <c r="IU16" s="114"/>
    </row>
    <row r="17" spans="1:6" s="86" customFormat="1" ht="19.5" customHeight="1" thickTop="1">
      <c r="A17" s="1115"/>
      <c r="B17" s="109" t="s">
        <v>875</v>
      </c>
      <c r="C17" s="110"/>
      <c r="D17" s="111"/>
      <c r="E17" s="112"/>
      <c r="F17" s="113">
        <f>SUM(F14:F16)</f>
        <v>0</v>
      </c>
    </row>
    <row r="18" spans="1:6" s="86" customFormat="1" ht="19.5" customHeight="1">
      <c r="A18" s="115"/>
      <c r="B18" s="116"/>
      <c r="C18" s="117"/>
      <c r="D18" s="118"/>
      <c r="E18" s="119"/>
      <c r="F18" s="119"/>
    </row>
    <row r="19" spans="1:6" s="86" customFormat="1" ht="19.5" customHeight="1">
      <c r="A19" s="115"/>
      <c r="B19" s="116"/>
      <c r="C19" s="117"/>
      <c r="D19" s="118"/>
      <c r="E19" s="119"/>
      <c r="F19" s="119"/>
    </row>
    <row r="20" spans="1:6" ht="13.5">
      <c r="A20" s="120"/>
      <c r="B20" s="121"/>
      <c r="C20" s="122"/>
      <c r="D20" s="123"/>
      <c r="E20" s="124"/>
      <c r="F20" s="124"/>
    </row>
    <row r="21" spans="1:6" ht="13.5">
      <c r="A21" s="120"/>
      <c r="B21" s="125"/>
      <c r="C21" s="122"/>
      <c r="D21" s="126"/>
      <c r="E21" s="126"/>
      <c r="F21" s="126"/>
    </row>
    <row r="22" spans="1:6" ht="13.5">
      <c r="A22" s="120"/>
      <c r="B22" s="121"/>
      <c r="C22" s="122"/>
      <c r="D22" s="126"/>
      <c r="E22" s="126"/>
      <c r="F22" s="126"/>
    </row>
  </sheetData>
  <sheetProtection password="CA21" sheet="1" objects="1" scenarios="1"/>
  <mergeCells count="3">
    <mergeCell ref="B14:D14"/>
    <mergeCell ref="B15:D15"/>
    <mergeCell ref="B16:D16"/>
  </mergeCells>
  <printOptions/>
  <pageMargins left="0.984251968503937" right="0.7086614173228347" top="0.984251968503937" bottom="0.9448818897637796" header="0.31496062992125984" footer="0.31496062992125984"/>
  <pageSetup horizontalDpi="300" verticalDpi="300" orientation="portrait" paperSize="9" r:id="rId1"/>
  <headerFooter>
    <oddFooter>&amp;LRazpisna dokumentacija - GRADNJE: POGLAVJE 4&amp;R&amp;P</oddFooter>
  </headerFooter>
</worksheet>
</file>

<file path=xl/worksheets/sheet13.xml><?xml version="1.0" encoding="utf-8"?>
<worksheet xmlns="http://schemas.openxmlformats.org/spreadsheetml/2006/main" xmlns:r="http://schemas.openxmlformats.org/officeDocument/2006/relationships">
  <sheetPr>
    <tabColor rgb="FF92D050"/>
  </sheetPr>
  <dimension ref="A1:P30"/>
  <sheetViews>
    <sheetView zoomScalePageLayoutView="0" workbookViewId="0" topLeftCell="A1">
      <selection activeCell="E25" sqref="E1:E65536"/>
    </sheetView>
  </sheetViews>
  <sheetFormatPr defaultColWidth="9.00390625" defaultRowHeight="12"/>
  <cols>
    <col min="1" max="1" width="4.375" style="1153" customWidth="1"/>
    <col min="2" max="2" width="40.75390625" style="816" customWidth="1"/>
    <col min="3" max="3" width="4.75390625" style="365" customWidth="1"/>
    <col min="4" max="4" width="7.75390625" style="647" customWidth="1"/>
    <col min="5" max="5" width="15.75390625" style="649" customWidth="1"/>
    <col min="6" max="6" width="15.25390625" style="947" customWidth="1"/>
    <col min="7" max="8" width="15.25390625" style="162" customWidth="1"/>
    <col min="9" max="9" width="15.25390625" style="37" customWidth="1"/>
    <col min="10" max="10" width="29.25390625" style="78" customWidth="1"/>
    <col min="11" max="11" width="9.00390625" style="78" customWidth="1"/>
    <col min="12" max="16384" width="9.00390625" style="78" customWidth="1"/>
  </cols>
  <sheetData>
    <row r="1" spans="1:11" s="66" customFormat="1" ht="13.5">
      <c r="A1" s="358"/>
      <c r="B1" s="1028" t="s">
        <v>871</v>
      </c>
      <c r="C1" s="970"/>
      <c r="D1" s="632"/>
      <c r="E1" s="632"/>
      <c r="F1" s="599"/>
      <c r="G1" s="37"/>
      <c r="H1" s="37"/>
      <c r="I1" s="37"/>
      <c r="K1" s="67"/>
    </row>
    <row r="2" spans="1:11" s="66" customFormat="1" ht="12">
      <c r="A2" s="359"/>
      <c r="B2" s="634"/>
      <c r="C2" s="971"/>
      <c r="D2" s="634"/>
      <c r="E2" s="634"/>
      <c r="F2" s="599"/>
      <c r="G2" s="37"/>
      <c r="H2" s="37"/>
      <c r="I2" s="37"/>
      <c r="K2" s="67"/>
    </row>
    <row r="3" spans="1:11" s="66" customFormat="1" ht="25.5">
      <c r="A3" s="1041"/>
      <c r="B3" s="602" t="s">
        <v>1175</v>
      </c>
      <c r="C3" s="657" t="s">
        <v>940</v>
      </c>
      <c r="D3" s="672" t="s">
        <v>1151</v>
      </c>
      <c r="E3" s="659" t="s">
        <v>941</v>
      </c>
      <c r="F3" s="660" t="s">
        <v>942</v>
      </c>
      <c r="G3" s="37"/>
      <c r="H3" s="37"/>
      <c r="I3" s="37"/>
      <c r="K3" s="67"/>
    </row>
    <row r="4" spans="1:10" s="1" customFormat="1" ht="12.75">
      <c r="A4" s="1042"/>
      <c r="B4" s="190">
        <v>1</v>
      </c>
      <c r="C4" s="179">
        <v>2</v>
      </c>
      <c r="D4" s="191">
        <v>3</v>
      </c>
      <c r="E4" s="191">
        <v>4</v>
      </c>
      <c r="F4" s="192" t="s">
        <v>943</v>
      </c>
      <c r="G4" s="129"/>
      <c r="H4" s="129"/>
      <c r="I4" s="129"/>
      <c r="J4" s="130"/>
    </row>
    <row r="5" spans="1:9" s="134" customFormat="1" ht="12">
      <c r="A5" s="1042"/>
      <c r="B5" s="933"/>
      <c r="C5" s="363"/>
      <c r="D5" s="935"/>
      <c r="E5" s="936"/>
      <c r="F5" s="210"/>
      <c r="G5" s="37"/>
      <c r="H5" s="37"/>
      <c r="I5" s="37"/>
    </row>
    <row r="6" spans="1:10" s="138" customFormat="1" ht="13.5">
      <c r="A6" s="1151"/>
      <c r="B6" s="1140" t="s">
        <v>785</v>
      </c>
      <c r="C6" s="1154"/>
      <c r="D6" s="1142"/>
      <c r="E6" s="939"/>
      <c r="F6" s="210"/>
      <c r="G6" s="37"/>
      <c r="H6" s="37"/>
      <c r="I6" s="37"/>
      <c r="J6" s="413"/>
    </row>
    <row r="7" spans="1:10" ht="16.5">
      <c r="A7" s="1151"/>
      <c r="B7" s="1143"/>
      <c r="C7" s="1154"/>
      <c r="D7" s="1142"/>
      <c r="E7" s="939"/>
      <c r="F7" s="210"/>
      <c r="G7" s="37"/>
      <c r="H7" s="37"/>
      <c r="J7" s="139"/>
    </row>
    <row r="8" spans="1:10" ht="13.5">
      <c r="A8" s="1151"/>
      <c r="B8" s="1144" t="s">
        <v>879</v>
      </c>
      <c r="C8" s="1155"/>
      <c r="D8" s="1144"/>
      <c r="E8" s="1144"/>
      <c r="F8" s="1144"/>
      <c r="G8" s="37"/>
      <c r="H8" s="37"/>
      <c r="J8" s="139"/>
    </row>
    <row r="9" spans="1:10" ht="38.25" customHeight="1">
      <c r="A9" s="1151"/>
      <c r="B9" s="1274" t="s">
        <v>934</v>
      </c>
      <c r="C9" s="1275"/>
      <c r="D9" s="1275"/>
      <c r="E9" s="1275"/>
      <c r="F9" s="1276"/>
      <c r="G9" s="37"/>
      <c r="H9" s="37"/>
      <c r="J9" s="139"/>
    </row>
    <row r="10" spans="1:10" ht="57.75" customHeight="1">
      <c r="A10" s="1151"/>
      <c r="B10" s="1274" t="s">
        <v>935</v>
      </c>
      <c r="C10" s="1275"/>
      <c r="D10" s="1275"/>
      <c r="E10" s="1275"/>
      <c r="F10" s="1276"/>
      <c r="G10" s="37"/>
      <c r="H10" s="37"/>
      <c r="J10" s="139"/>
    </row>
    <row r="11" spans="1:10" ht="52.5" customHeight="1">
      <c r="A11" s="1151"/>
      <c r="B11" s="1274" t="s">
        <v>936</v>
      </c>
      <c r="C11" s="1275"/>
      <c r="D11" s="1275"/>
      <c r="E11" s="1275"/>
      <c r="F11" s="1276"/>
      <c r="G11" s="37"/>
      <c r="H11" s="37"/>
      <c r="J11" s="139"/>
    </row>
    <row r="12" spans="1:10" ht="56.25" customHeight="1">
      <c r="A12" s="1151"/>
      <c r="B12" s="1274" t="s">
        <v>937</v>
      </c>
      <c r="C12" s="1275"/>
      <c r="D12" s="1275"/>
      <c r="E12" s="1275"/>
      <c r="F12" s="1276"/>
      <c r="G12" s="37"/>
      <c r="H12" s="37"/>
      <c r="J12" s="139"/>
    </row>
    <row r="13" spans="1:10" ht="38.25" customHeight="1">
      <c r="A13" s="1151"/>
      <c r="B13" s="1274" t="s">
        <v>880</v>
      </c>
      <c r="C13" s="1275"/>
      <c r="D13" s="1275"/>
      <c r="E13" s="1275"/>
      <c r="F13" s="1276"/>
      <c r="G13" s="37"/>
      <c r="H13" s="37"/>
      <c r="J13" s="139"/>
    </row>
    <row r="14" spans="1:10" ht="47.25" customHeight="1">
      <c r="A14" s="1151"/>
      <c r="B14" s="1271" t="s">
        <v>906</v>
      </c>
      <c r="C14" s="1272"/>
      <c r="D14" s="1272"/>
      <c r="E14" s="1272"/>
      <c r="F14" s="1273"/>
      <c r="G14" s="37"/>
      <c r="H14" s="37"/>
      <c r="J14" s="139"/>
    </row>
    <row r="15" spans="1:9" s="139" customFormat="1" ht="12.75">
      <c r="A15" s="1044"/>
      <c r="B15" s="1030"/>
      <c r="C15" s="1029"/>
      <c r="D15" s="955"/>
      <c r="E15" s="210"/>
      <c r="F15" s="210"/>
      <c r="G15" s="136"/>
      <c r="H15" s="136"/>
      <c r="I15" s="136"/>
    </row>
    <row r="16" spans="1:11" s="2" customFormat="1" ht="12.75">
      <c r="A16" s="1092" t="s">
        <v>881</v>
      </c>
      <c r="B16" s="1150" t="s">
        <v>786</v>
      </c>
      <c r="C16" s="1029"/>
      <c r="D16" s="943"/>
      <c r="E16" s="210"/>
      <c r="F16" s="210"/>
      <c r="G16" s="37"/>
      <c r="H16" s="144"/>
      <c r="I16" s="27"/>
      <c r="J16" s="27"/>
      <c r="K16" s="145"/>
    </row>
    <row r="17" spans="1:11" s="2" customFormat="1" ht="12.75">
      <c r="A17" s="1092"/>
      <c r="B17" s="1150"/>
      <c r="C17" s="1029"/>
      <c r="D17" s="943"/>
      <c r="E17" s="401"/>
      <c r="F17" s="210"/>
      <c r="G17" s="37"/>
      <c r="H17" s="144"/>
      <c r="I17" s="27"/>
      <c r="J17" s="27"/>
      <c r="K17" s="145"/>
    </row>
    <row r="18" spans="1:13" s="2" customFormat="1" ht="48.75">
      <c r="A18" s="1044">
        <v>1</v>
      </c>
      <c r="B18" s="786" t="s">
        <v>787</v>
      </c>
      <c r="C18" s="1029" t="s">
        <v>884</v>
      </c>
      <c r="D18" s="943">
        <v>152</v>
      </c>
      <c r="E18" s="401"/>
      <c r="F18" s="210" t="str">
        <f>IF(($D18*E18)=0," ",($D18*E18))</f>
        <v> </v>
      </c>
      <c r="G18" s="37"/>
      <c r="H18" s="144"/>
      <c r="J18" s="20"/>
      <c r="K18" s="20"/>
      <c r="L18" s="20"/>
      <c r="M18" s="20"/>
    </row>
    <row r="19" spans="1:13" s="2" customFormat="1" ht="48.75">
      <c r="A19" s="1044">
        <f aca="true" t="shared" si="0" ref="A19:A25">1+A18</f>
        <v>2</v>
      </c>
      <c r="B19" s="1035" t="s">
        <v>788</v>
      </c>
      <c r="C19" s="1029" t="s">
        <v>1168</v>
      </c>
      <c r="D19" s="943">
        <v>1</v>
      </c>
      <c r="E19" s="401"/>
      <c r="F19" s="210" t="str">
        <f aca="true" t="shared" si="1" ref="F19:F26">IF(($D19*E19)=0," ",($D19*E19))</f>
        <v> </v>
      </c>
      <c r="G19" s="37"/>
      <c r="H19" s="144"/>
      <c r="J19" s="37"/>
      <c r="K19" s="20"/>
      <c r="L19" s="20"/>
      <c r="M19" s="20"/>
    </row>
    <row r="20" spans="1:13" s="2" customFormat="1" ht="48.75">
      <c r="A20" s="1044">
        <f t="shared" si="0"/>
        <v>3</v>
      </c>
      <c r="B20" s="1035" t="s">
        <v>789</v>
      </c>
      <c r="C20" s="1029" t="s">
        <v>1168</v>
      </c>
      <c r="D20" s="943">
        <v>1</v>
      </c>
      <c r="E20" s="401"/>
      <c r="F20" s="210" t="str">
        <f t="shared" si="1"/>
        <v> </v>
      </c>
      <c r="G20" s="37"/>
      <c r="H20" s="144"/>
      <c r="J20" s="37"/>
      <c r="K20" s="20"/>
      <c r="L20" s="20"/>
      <c r="M20" s="20"/>
    </row>
    <row r="21" spans="1:13" s="2" customFormat="1" ht="60.75">
      <c r="A21" s="1044">
        <f t="shared" si="0"/>
        <v>4</v>
      </c>
      <c r="B21" s="1035" t="s">
        <v>790</v>
      </c>
      <c r="C21" s="1029" t="s">
        <v>1168</v>
      </c>
      <c r="D21" s="943">
        <v>1</v>
      </c>
      <c r="E21" s="401"/>
      <c r="F21" s="210" t="str">
        <f t="shared" si="1"/>
        <v> </v>
      </c>
      <c r="G21" s="37"/>
      <c r="H21" s="144"/>
      <c r="J21" s="37"/>
      <c r="K21" s="20"/>
      <c r="L21" s="143"/>
      <c r="M21" s="20"/>
    </row>
    <row r="22" spans="1:13" s="2" customFormat="1" ht="24.75">
      <c r="A22" s="1044">
        <f t="shared" si="0"/>
        <v>5</v>
      </c>
      <c r="B22" s="1087" t="s">
        <v>791</v>
      </c>
      <c r="C22" s="1029" t="s">
        <v>884</v>
      </c>
      <c r="D22" s="943">
        <v>135</v>
      </c>
      <c r="E22" s="401"/>
      <c r="F22" s="210" t="str">
        <f t="shared" si="1"/>
        <v> </v>
      </c>
      <c r="G22" s="37"/>
      <c r="H22" s="144"/>
      <c r="J22" s="37"/>
      <c r="K22" s="20"/>
      <c r="L22" s="143"/>
      <c r="M22" s="20"/>
    </row>
    <row r="23" spans="1:13" s="2" customFormat="1" ht="24.75">
      <c r="A23" s="1044">
        <f t="shared" si="0"/>
        <v>6</v>
      </c>
      <c r="B23" s="1087" t="s">
        <v>792</v>
      </c>
      <c r="C23" s="1029" t="s">
        <v>1140</v>
      </c>
      <c r="D23" s="943">
        <v>5</v>
      </c>
      <c r="E23" s="401"/>
      <c r="F23" s="210" t="str">
        <f t="shared" si="1"/>
        <v> </v>
      </c>
      <c r="G23" s="37"/>
      <c r="H23" s="144"/>
      <c r="J23" s="37"/>
      <c r="K23" s="20"/>
      <c r="L23" s="20"/>
      <c r="M23" s="20"/>
    </row>
    <row r="24" spans="1:13" s="2" customFormat="1" ht="24.75">
      <c r="A24" s="1044">
        <f t="shared" si="0"/>
        <v>7</v>
      </c>
      <c r="B24" s="1087" t="s">
        <v>793</v>
      </c>
      <c r="C24" s="1029" t="s">
        <v>1140</v>
      </c>
      <c r="D24" s="943">
        <v>6</v>
      </c>
      <c r="E24" s="401"/>
      <c r="F24" s="210" t="str">
        <f t="shared" si="1"/>
        <v> </v>
      </c>
      <c r="G24" s="37"/>
      <c r="H24" s="144"/>
      <c r="J24" s="37"/>
      <c r="K24" s="20"/>
      <c r="L24" s="20"/>
      <c r="M24" s="20"/>
    </row>
    <row r="25" spans="1:13" s="2" customFormat="1" ht="48.75">
      <c r="A25" s="1044">
        <f t="shared" si="0"/>
        <v>8</v>
      </c>
      <c r="B25" s="1035" t="s">
        <v>794</v>
      </c>
      <c r="C25" s="1029" t="s">
        <v>1168</v>
      </c>
      <c r="D25" s="943">
        <v>2</v>
      </c>
      <c r="E25" s="401"/>
      <c r="F25" s="210" t="str">
        <f t="shared" si="1"/>
        <v> </v>
      </c>
      <c r="G25" s="37"/>
      <c r="H25" s="144"/>
      <c r="J25" s="37"/>
      <c r="K25" s="20"/>
      <c r="L25" s="20"/>
      <c r="M25" s="20"/>
    </row>
    <row r="26" spans="1:13" s="237" customFormat="1" ht="60.75" thickBot="1">
      <c r="A26" s="959">
        <f>A25+1</f>
        <v>9</v>
      </c>
      <c r="B26" s="1036" t="s">
        <v>795</v>
      </c>
      <c r="C26" s="1091" t="s">
        <v>1168</v>
      </c>
      <c r="D26" s="961">
        <v>1</v>
      </c>
      <c r="E26" s="404"/>
      <c r="F26" s="855" t="str">
        <f t="shared" si="1"/>
        <v> </v>
      </c>
      <c r="G26" s="37"/>
      <c r="H26" s="37"/>
      <c r="I26" s="37"/>
      <c r="J26" s="315"/>
      <c r="K26" s="273"/>
      <c r="L26" s="273"/>
      <c r="M26" s="273"/>
    </row>
    <row r="27" spans="1:13" s="155" customFormat="1" ht="33" customHeight="1" thickBot="1">
      <c r="A27" s="1067"/>
      <c r="B27" s="1038" t="str">
        <f>+CONCATENATE("REKAPITULACIJA - ",B16)</f>
        <v>REKAPITULACIJA - ELEKTRIČNI PRIKLJUČEK</v>
      </c>
      <c r="C27" s="1039"/>
      <c r="D27" s="963"/>
      <c r="E27" s="833"/>
      <c r="F27" s="389">
        <f>SUM(F18:F26)</f>
        <v>0</v>
      </c>
      <c r="G27" s="303"/>
      <c r="H27" s="154"/>
      <c r="J27" s="156"/>
      <c r="K27" s="157"/>
      <c r="L27" s="157"/>
      <c r="M27" s="157"/>
    </row>
    <row r="28" spans="1:16" s="2" customFormat="1" ht="12.75">
      <c r="A28" s="1152"/>
      <c r="B28" s="984"/>
      <c r="C28" s="977"/>
      <c r="D28" s="945"/>
      <c r="E28" s="599"/>
      <c r="F28" s="599"/>
      <c r="G28" s="37"/>
      <c r="H28" s="144"/>
      <c r="J28" s="37"/>
      <c r="K28" s="20"/>
      <c r="L28" s="20"/>
      <c r="M28" s="20"/>
      <c r="N28" s="10"/>
      <c r="O28" s="37"/>
      <c r="P28" s="144"/>
    </row>
    <row r="29" spans="1:14" s="2" customFormat="1" ht="12.75">
      <c r="A29" s="1152"/>
      <c r="B29" s="944"/>
      <c r="C29" s="977"/>
      <c r="D29" s="945"/>
      <c r="E29" s="599"/>
      <c r="F29" s="599"/>
      <c r="G29" s="37"/>
      <c r="H29" s="37"/>
      <c r="I29" s="144"/>
      <c r="K29" s="37"/>
      <c r="L29" s="20"/>
      <c r="M29" s="20"/>
      <c r="N29" s="20"/>
    </row>
    <row r="30" spans="1:14" s="2" customFormat="1" ht="12.75">
      <c r="A30" s="1152"/>
      <c r="B30" s="944"/>
      <c r="C30" s="977"/>
      <c r="D30" s="945"/>
      <c r="E30" s="599"/>
      <c r="F30" s="599"/>
      <c r="G30" s="37"/>
      <c r="H30" s="37"/>
      <c r="I30" s="144"/>
      <c r="K30" s="37"/>
      <c r="L30" s="20"/>
      <c r="M30" s="20"/>
      <c r="N30" s="20"/>
    </row>
  </sheetData>
  <sheetProtection password="CA21" sheet="1" objects="1" scenarios="1"/>
  <protectedRanges>
    <protectedRange sqref="E1:E27" name="Obseg1_2"/>
  </protectedRanges>
  <mergeCells count="6">
    <mergeCell ref="B14:F14"/>
    <mergeCell ref="B9:F9"/>
    <mergeCell ref="B10:F10"/>
    <mergeCell ref="B11:F11"/>
    <mergeCell ref="B12:F12"/>
    <mergeCell ref="B13:F13"/>
  </mergeCells>
  <printOptions/>
  <pageMargins left="0.984251968503937" right="0.7086614173228347" top="0.984251968503937" bottom="0.9448818897637796" header="0.31496062992125984" footer="0.31496062992125984"/>
  <pageSetup horizontalDpi="300" verticalDpi="300" orientation="portrait" paperSize="9" r:id="rId1"/>
  <headerFooter>
    <oddFooter>&amp;LRazpisna dokumentacija - GRADNJE: POGLAVJE 4&amp;R&amp;P</oddFooter>
  </headerFooter>
</worksheet>
</file>

<file path=xl/worksheets/sheet14.xml><?xml version="1.0" encoding="utf-8"?>
<worksheet xmlns="http://schemas.openxmlformats.org/spreadsheetml/2006/main" xmlns:r="http://schemas.openxmlformats.org/officeDocument/2006/relationships">
  <sheetPr>
    <tabColor rgb="FF92D050"/>
  </sheetPr>
  <dimension ref="A1:W26"/>
  <sheetViews>
    <sheetView zoomScalePageLayoutView="0" workbookViewId="0" topLeftCell="A1">
      <selection activeCell="E1" sqref="E1:E65536"/>
    </sheetView>
  </sheetViews>
  <sheetFormatPr defaultColWidth="9.00390625" defaultRowHeight="12"/>
  <cols>
    <col min="1" max="1" width="4.375" style="79" customWidth="1"/>
    <col min="2" max="2" width="40.75390625" style="41" customWidth="1"/>
    <col min="3" max="3" width="4.75390625" style="47" customWidth="1"/>
    <col min="4" max="4" width="7.75390625" style="160" customWidth="1"/>
    <col min="5" max="5" width="15.75390625" style="147" customWidth="1"/>
    <col min="6" max="6" width="15.25390625" style="161" customWidth="1"/>
    <col min="7" max="8" width="15.25390625" style="162" customWidth="1"/>
    <col min="9" max="9" width="15.25390625" style="37" customWidth="1"/>
    <col min="10" max="10" width="29.25390625" style="78" customWidth="1"/>
    <col min="11" max="11" width="9.00390625" style="78" customWidth="1"/>
    <col min="12" max="16384" width="9.00390625" style="78" customWidth="1"/>
  </cols>
  <sheetData>
    <row r="1" spans="2:11" s="66" customFormat="1" ht="13.5" customHeight="1">
      <c r="B1" s="1116" t="s">
        <v>871</v>
      </c>
      <c r="D1" s="127"/>
      <c r="E1" s="127"/>
      <c r="F1" s="37"/>
      <c r="G1" s="37"/>
      <c r="H1" s="37"/>
      <c r="I1" s="37"/>
      <c r="K1" s="67"/>
    </row>
    <row r="2" spans="1:11" s="66" customFormat="1" ht="13.5" customHeight="1">
      <c r="A2" s="68"/>
      <c r="B2" s="68"/>
      <c r="C2" s="68"/>
      <c r="D2" s="128"/>
      <c r="E2" s="128"/>
      <c r="F2" s="37"/>
      <c r="G2" s="37"/>
      <c r="H2" s="37"/>
      <c r="I2" s="37"/>
      <c r="K2" s="67"/>
    </row>
    <row r="3" spans="1:11" s="66" customFormat="1" ht="25.5">
      <c r="A3" s="193"/>
      <c r="B3" s="194" t="s">
        <v>1175</v>
      </c>
      <c r="C3" s="195" t="s">
        <v>940</v>
      </c>
      <c r="D3" s="196" t="s">
        <v>1151</v>
      </c>
      <c r="E3" s="197" t="s">
        <v>941</v>
      </c>
      <c r="F3" s="198" t="s">
        <v>942</v>
      </c>
      <c r="G3" s="37"/>
      <c r="H3" s="37"/>
      <c r="I3" s="37"/>
      <c r="K3" s="67"/>
    </row>
    <row r="4" spans="1:10" s="1" customFormat="1" ht="12.75">
      <c r="A4" s="189"/>
      <c r="B4" s="190">
        <v>1</v>
      </c>
      <c r="C4" s="179">
        <v>2</v>
      </c>
      <c r="D4" s="191">
        <v>3</v>
      </c>
      <c r="E4" s="191">
        <v>4</v>
      </c>
      <c r="F4" s="192" t="s">
        <v>943</v>
      </c>
      <c r="G4" s="129"/>
      <c r="H4" s="129"/>
      <c r="I4" s="129"/>
      <c r="J4" s="130"/>
    </row>
    <row r="5" spans="1:9" s="134" customFormat="1" ht="12">
      <c r="A5" s="178"/>
      <c r="B5" s="200"/>
      <c r="C5" s="201"/>
      <c r="D5" s="202"/>
      <c r="E5" s="203"/>
      <c r="F5" s="181"/>
      <c r="G5" s="37"/>
      <c r="H5" s="37"/>
      <c r="I5" s="37"/>
    </row>
    <row r="6" spans="1:9" s="134" customFormat="1" ht="12">
      <c r="A6" s="178"/>
      <c r="B6" s="200"/>
      <c r="C6" s="201"/>
      <c r="D6" s="202"/>
      <c r="E6" s="203"/>
      <c r="F6" s="181"/>
      <c r="G6" s="37"/>
      <c r="H6" s="37"/>
      <c r="I6" s="37"/>
    </row>
    <row r="7" spans="1:11" s="2" customFormat="1" ht="12.75">
      <c r="A7" s="204" t="s">
        <v>873</v>
      </c>
      <c r="B7" s="1122" t="s">
        <v>907</v>
      </c>
      <c r="C7" s="1117" t="s">
        <v>1121</v>
      </c>
      <c r="D7" s="186" t="s">
        <v>1139</v>
      </c>
      <c r="E7" s="181"/>
      <c r="F7" s="182"/>
      <c r="G7" s="136"/>
      <c r="H7" s="144"/>
      <c r="I7" s="27"/>
      <c r="J7" s="27"/>
      <c r="K7" s="145"/>
    </row>
    <row r="8" spans="1:11" s="2" customFormat="1" ht="12.75">
      <c r="A8" s="205"/>
      <c r="B8" s="1123"/>
      <c r="C8" s="1117"/>
      <c r="D8" s="186"/>
      <c r="E8" s="207"/>
      <c r="F8" s="182"/>
      <c r="G8" s="136"/>
      <c r="H8" s="36"/>
      <c r="J8" s="10"/>
      <c r="K8" s="144"/>
    </row>
    <row r="9" spans="1:23" s="163" customFormat="1" ht="24">
      <c r="A9" s="187">
        <v>1</v>
      </c>
      <c r="B9" s="1124" t="s">
        <v>909</v>
      </c>
      <c r="C9" s="1117" t="s">
        <v>884</v>
      </c>
      <c r="D9" s="186">
        <v>135</v>
      </c>
      <c r="E9" s="410"/>
      <c r="F9" s="182" t="str">
        <f>IF(($D9*E9)=0," ",($D9*E9))</f>
        <v> </v>
      </c>
      <c r="G9" s="136"/>
      <c r="H9" s="144"/>
      <c r="I9" s="2"/>
      <c r="J9" s="20"/>
      <c r="K9" s="20"/>
      <c r="L9" s="20"/>
      <c r="M9" s="20"/>
      <c r="N9" s="2"/>
      <c r="O9" s="2"/>
      <c r="P9" s="2"/>
      <c r="Q9" s="2"/>
      <c r="R9" s="2"/>
      <c r="S9" s="2"/>
      <c r="T9" s="2"/>
      <c r="U9" s="2"/>
      <c r="V9" s="2"/>
      <c r="W9" s="2"/>
    </row>
    <row r="10" spans="1:23" s="163" customFormat="1" ht="12.75">
      <c r="A10" s="187">
        <f>1+A9</f>
        <v>2</v>
      </c>
      <c r="B10" s="1125" t="s">
        <v>910</v>
      </c>
      <c r="C10" s="1117" t="s">
        <v>1168</v>
      </c>
      <c r="D10" s="186">
        <v>1</v>
      </c>
      <c r="E10" s="410"/>
      <c r="F10" s="182" t="str">
        <f aca="true" t="shared" si="0" ref="F10:F24">IF(($D10*E10)=0," ",($D10*E10))</f>
        <v> </v>
      </c>
      <c r="G10" s="136"/>
      <c r="H10" s="144"/>
      <c r="I10" s="2"/>
      <c r="J10" s="20"/>
      <c r="K10" s="20"/>
      <c r="L10" s="20"/>
      <c r="M10" s="20"/>
      <c r="N10" s="2"/>
      <c r="O10" s="2"/>
      <c r="P10" s="2"/>
      <c r="Q10" s="2"/>
      <c r="R10" s="2"/>
      <c r="S10" s="2"/>
      <c r="T10" s="2"/>
      <c r="U10" s="2"/>
      <c r="V10" s="2"/>
      <c r="W10" s="2"/>
    </row>
    <row r="11" spans="1:23" s="163" customFormat="1" ht="72">
      <c r="A11" s="187">
        <f>1+A10</f>
        <v>3</v>
      </c>
      <c r="B11" s="1125" t="s">
        <v>1363</v>
      </c>
      <c r="C11" s="1117" t="s">
        <v>1137</v>
      </c>
      <c r="D11" s="186">
        <v>81</v>
      </c>
      <c r="E11" s="410"/>
      <c r="F11" s="182" t="str">
        <f t="shared" si="0"/>
        <v> </v>
      </c>
      <c r="G11" s="136"/>
      <c r="H11" s="144"/>
      <c r="I11" s="2"/>
      <c r="J11" s="20"/>
      <c r="K11" s="20"/>
      <c r="L11" s="20"/>
      <c r="M11" s="20"/>
      <c r="N11" s="2"/>
      <c r="O11" s="2"/>
      <c r="P11" s="2"/>
      <c r="Q11" s="2"/>
      <c r="R11" s="2"/>
      <c r="S11" s="2"/>
      <c r="T11" s="2"/>
      <c r="U11" s="2"/>
      <c r="V11" s="2"/>
      <c r="W11" s="2"/>
    </row>
    <row r="12" spans="1:23" s="163" customFormat="1" ht="60">
      <c r="A12" s="187">
        <f>A11+1</f>
        <v>4</v>
      </c>
      <c r="B12" s="1125" t="s">
        <v>912</v>
      </c>
      <c r="C12" s="1126" t="s">
        <v>1137</v>
      </c>
      <c r="D12" s="1127">
        <v>17</v>
      </c>
      <c r="E12" s="410"/>
      <c r="F12" s="182" t="str">
        <f t="shared" si="0"/>
        <v> </v>
      </c>
      <c r="G12" s="136"/>
      <c r="H12" s="144"/>
      <c r="I12" s="2"/>
      <c r="J12" s="20"/>
      <c r="K12" s="20"/>
      <c r="L12" s="20"/>
      <c r="M12" s="20"/>
      <c r="N12" s="2"/>
      <c r="O12" s="2"/>
      <c r="P12" s="2"/>
      <c r="Q12" s="2"/>
      <c r="R12" s="2"/>
      <c r="S12" s="2"/>
      <c r="T12" s="2"/>
      <c r="U12" s="2"/>
      <c r="V12" s="2"/>
      <c r="W12" s="2"/>
    </row>
    <row r="13" spans="1:23" s="163" customFormat="1" ht="48">
      <c r="A13" s="1277">
        <f>A12+1</f>
        <v>5</v>
      </c>
      <c r="B13" s="1118" t="s">
        <v>796</v>
      </c>
      <c r="C13" s="1117"/>
      <c r="D13" s="186"/>
      <c r="E13" s="410"/>
      <c r="F13" s="182" t="str">
        <f t="shared" si="0"/>
        <v> </v>
      </c>
      <c r="G13" s="136"/>
      <c r="H13" s="144"/>
      <c r="I13" s="2"/>
      <c r="J13" s="20"/>
      <c r="K13" s="20"/>
      <c r="L13" s="20"/>
      <c r="M13" s="20"/>
      <c r="N13" s="2"/>
      <c r="O13" s="2"/>
      <c r="P13" s="2"/>
      <c r="Q13" s="2"/>
      <c r="R13" s="2"/>
      <c r="S13" s="2"/>
      <c r="T13" s="2"/>
      <c r="U13" s="2"/>
      <c r="V13" s="2"/>
      <c r="W13" s="2"/>
    </row>
    <row r="14" spans="1:23" s="163" customFormat="1" ht="12.75">
      <c r="A14" s="1278"/>
      <c r="B14" s="1118" t="s">
        <v>797</v>
      </c>
      <c r="C14" s="1117" t="s">
        <v>884</v>
      </c>
      <c r="D14" s="186">
        <v>135</v>
      </c>
      <c r="E14" s="410"/>
      <c r="F14" s="182" t="str">
        <f t="shared" si="0"/>
        <v> </v>
      </c>
      <c r="G14" s="136"/>
      <c r="H14" s="144"/>
      <c r="I14" s="2"/>
      <c r="J14" s="20"/>
      <c r="K14" s="20"/>
      <c r="L14" s="20"/>
      <c r="M14" s="20"/>
      <c r="N14" s="2"/>
      <c r="O14" s="2"/>
      <c r="P14" s="2"/>
      <c r="Q14" s="2"/>
      <c r="R14" s="2"/>
      <c r="S14" s="2"/>
      <c r="T14" s="2"/>
      <c r="U14" s="2"/>
      <c r="V14" s="2"/>
      <c r="W14" s="2"/>
    </row>
    <row r="15" spans="1:23" s="163" customFormat="1" ht="72">
      <c r="A15" s="187">
        <f>A13+1</f>
        <v>6</v>
      </c>
      <c r="B15" s="1118" t="s">
        <v>798</v>
      </c>
      <c r="C15" s="1117" t="s">
        <v>884</v>
      </c>
      <c r="D15" s="186">
        <v>10</v>
      </c>
      <c r="E15" s="410"/>
      <c r="F15" s="182" t="str">
        <f t="shared" si="0"/>
        <v> </v>
      </c>
      <c r="G15" s="136"/>
      <c r="H15" s="144"/>
      <c r="I15" s="2"/>
      <c r="J15" s="20"/>
      <c r="K15" s="20"/>
      <c r="L15" s="20"/>
      <c r="M15" s="20"/>
      <c r="N15" s="2"/>
      <c r="O15" s="2"/>
      <c r="P15" s="2"/>
      <c r="Q15" s="2"/>
      <c r="R15" s="2"/>
      <c r="S15" s="2"/>
      <c r="T15" s="2"/>
      <c r="U15" s="2"/>
      <c r="V15" s="2"/>
      <c r="W15" s="2"/>
    </row>
    <row r="16" spans="1:23" s="163" customFormat="1" ht="132">
      <c r="A16" s="1277">
        <f>A15+1</f>
        <v>7</v>
      </c>
      <c r="B16" s="1125" t="s">
        <v>799</v>
      </c>
      <c r="C16" s="1117"/>
      <c r="D16" s="186"/>
      <c r="E16" s="410"/>
      <c r="F16" s="182"/>
      <c r="G16" s="136"/>
      <c r="H16" s="144"/>
      <c r="I16" s="2"/>
      <c r="J16" s="20"/>
      <c r="K16" s="20"/>
      <c r="L16" s="20"/>
      <c r="M16" s="20"/>
      <c r="N16" s="2"/>
      <c r="O16" s="2"/>
      <c r="P16" s="2"/>
      <c r="Q16" s="2"/>
      <c r="R16" s="2"/>
      <c r="S16" s="2"/>
      <c r="T16" s="2"/>
      <c r="U16" s="2"/>
      <c r="V16" s="2"/>
      <c r="W16" s="2"/>
    </row>
    <row r="17" spans="1:23" s="163" customFormat="1" ht="24">
      <c r="A17" s="1278"/>
      <c r="B17" s="1125" t="s">
        <v>800</v>
      </c>
      <c r="C17" s="1117" t="s">
        <v>1140</v>
      </c>
      <c r="D17" s="186">
        <v>4</v>
      </c>
      <c r="E17" s="410"/>
      <c r="F17" s="182" t="str">
        <f t="shared" si="0"/>
        <v> </v>
      </c>
      <c r="G17" s="136"/>
      <c r="H17" s="144"/>
      <c r="I17" s="2"/>
      <c r="J17" s="20"/>
      <c r="K17" s="20"/>
      <c r="L17" s="20"/>
      <c r="M17" s="20"/>
      <c r="N17" s="2"/>
      <c r="O17" s="2"/>
      <c r="P17" s="2"/>
      <c r="Q17" s="2"/>
      <c r="R17" s="2"/>
      <c r="S17" s="2"/>
      <c r="T17" s="2"/>
      <c r="U17" s="2"/>
      <c r="V17" s="2"/>
      <c r="W17" s="2"/>
    </row>
    <row r="18" spans="1:23" s="163" customFormat="1" ht="48">
      <c r="A18" s="187">
        <f>A16+1</f>
        <v>8</v>
      </c>
      <c r="B18" s="1125" t="s">
        <v>801</v>
      </c>
      <c r="C18" s="1117" t="s">
        <v>1168</v>
      </c>
      <c r="D18" s="186">
        <v>1</v>
      </c>
      <c r="E18" s="410"/>
      <c r="F18" s="182" t="str">
        <f t="shared" si="0"/>
        <v> </v>
      </c>
      <c r="G18" s="136"/>
      <c r="H18" s="144"/>
      <c r="I18" s="2"/>
      <c r="J18" s="20"/>
      <c r="K18" s="20"/>
      <c r="L18" s="20"/>
      <c r="M18" s="20"/>
      <c r="N18" s="2"/>
      <c r="O18" s="2"/>
      <c r="P18" s="2"/>
      <c r="Q18" s="2"/>
      <c r="R18" s="2"/>
      <c r="S18" s="2"/>
      <c r="T18" s="2"/>
      <c r="U18" s="2"/>
      <c r="V18" s="2"/>
      <c r="W18" s="2"/>
    </row>
    <row r="19" spans="1:23" s="163" customFormat="1" ht="36">
      <c r="A19" s="187">
        <f>A18+1</f>
        <v>9</v>
      </c>
      <c r="B19" s="1124" t="s">
        <v>917</v>
      </c>
      <c r="C19" s="1117" t="s">
        <v>1137</v>
      </c>
      <c r="D19" s="186">
        <v>56</v>
      </c>
      <c r="E19" s="410"/>
      <c r="F19" s="182" t="str">
        <f t="shared" si="0"/>
        <v> </v>
      </c>
      <c r="G19" s="136"/>
      <c r="H19" s="144"/>
      <c r="I19" s="2"/>
      <c r="J19" s="20"/>
      <c r="K19" s="20"/>
      <c r="L19" s="20"/>
      <c r="M19" s="20"/>
      <c r="N19" s="2"/>
      <c r="O19" s="2"/>
      <c r="P19" s="2"/>
      <c r="Q19" s="2"/>
      <c r="R19" s="2"/>
      <c r="S19" s="2"/>
      <c r="T19" s="2"/>
      <c r="U19" s="2"/>
      <c r="V19" s="2"/>
      <c r="W19" s="2"/>
    </row>
    <row r="20" spans="1:13" s="22" customFormat="1" ht="72">
      <c r="A20" s="187">
        <f>1+A19</f>
        <v>10</v>
      </c>
      <c r="B20" s="1118" t="s">
        <v>802</v>
      </c>
      <c r="C20" s="1117" t="s">
        <v>1168</v>
      </c>
      <c r="D20" s="186">
        <v>5</v>
      </c>
      <c r="E20" s="410"/>
      <c r="F20" s="182" t="str">
        <f t="shared" si="0"/>
        <v> </v>
      </c>
      <c r="G20" s="136"/>
      <c r="H20" s="144"/>
      <c r="J20" s="20"/>
      <c r="K20" s="20"/>
      <c r="L20" s="20"/>
      <c r="M20" s="20"/>
    </row>
    <row r="21" spans="1:23" s="163" customFormat="1" ht="72">
      <c r="A21" s="187">
        <f>1+A20</f>
        <v>11</v>
      </c>
      <c r="B21" s="1125" t="s">
        <v>919</v>
      </c>
      <c r="C21" s="1128" t="s">
        <v>1137</v>
      </c>
      <c r="D21" s="186">
        <v>8</v>
      </c>
      <c r="E21" s="410"/>
      <c r="F21" s="182" t="str">
        <f t="shared" si="0"/>
        <v> </v>
      </c>
      <c r="G21" s="136"/>
      <c r="H21" s="144"/>
      <c r="I21" s="2"/>
      <c r="J21" s="20"/>
      <c r="K21" s="20"/>
      <c r="L21" s="20"/>
      <c r="M21" s="20"/>
      <c r="N21" s="2"/>
      <c r="O21" s="2"/>
      <c r="P21" s="2"/>
      <c r="Q21" s="2"/>
      <c r="R21" s="2"/>
      <c r="S21" s="2"/>
      <c r="T21" s="2"/>
      <c r="U21" s="2"/>
      <c r="V21" s="2"/>
      <c r="W21" s="2"/>
    </row>
    <row r="22" spans="1:7" s="2" customFormat="1" ht="24">
      <c r="A22" s="187">
        <f>A21+1</f>
        <v>12</v>
      </c>
      <c r="B22" s="1129" t="s">
        <v>920</v>
      </c>
      <c r="C22" s="1130" t="s">
        <v>884</v>
      </c>
      <c r="D22" s="378">
        <v>85</v>
      </c>
      <c r="E22" s="379"/>
      <c r="F22" s="182" t="str">
        <f t="shared" si="0"/>
        <v> </v>
      </c>
      <c r="G22" s="136"/>
    </row>
    <row r="23" spans="1:7" s="2" customFormat="1" ht="12">
      <c r="A23" s="187">
        <f>A22+1</f>
        <v>13</v>
      </c>
      <c r="B23" s="1129" t="s">
        <v>921</v>
      </c>
      <c r="C23" s="1130" t="s">
        <v>1168</v>
      </c>
      <c r="D23" s="378">
        <v>1</v>
      </c>
      <c r="E23" s="379"/>
      <c r="F23" s="182" t="str">
        <f t="shared" si="0"/>
        <v> </v>
      </c>
      <c r="G23" s="136"/>
    </row>
    <row r="24" spans="1:7" s="2" customFormat="1" ht="48.75" thickBot="1">
      <c r="A24" s="383">
        <f>A23+1</f>
        <v>14</v>
      </c>
      <c r="B24" s="1131" t="s">
        <v>922</v>
      </c>
      <c r="C24" s="1119" t="s">
        <v>1168</v>
      </c>
      <c r="D24" s="412">
        <v>1</v>
      </c>
      <c r="E24" s="380"/>
      <c r="F24" s="396" t="str">
        <f t="shared" si="0"/>
        <v> </v>
      </c>
      <c r="G24" s="136"/>
    </row>
    <row r="25" spans="1:13" s="155" customFormat="1" ht="30" customHeight="1" thickBot="1">
      <c r="A25" s="381"/>
      <c r="B25" s="1120" t="str">
        <f>+CONCATENATE("REKAPITULACIJA - ",B7)</f>
        <v>REKAPITULACIJA - GRADBENA DELA</v>
      </c>
      <c r="C25" s="1121"/>
      <c r="D25" s="411"/>
      <c r="E25" s="397"/>
      <c r="F25" s="398">
        <f>SUM(F9:F24)</f>
        <v>0</v>
      </c>
      <c r="G25" s="153"/>
      <c r="H25" s="154"/>
      <c r="J25" s="156"/>
      <c r="K25" s="157"/>
      <c r="L25" s="157"/>
      <c r="M25" s="157"/>
    </row>
    <row r="26" spans="1:15" s="49" customFormat="1" ht="12.75">
      <c r="A26" s="46"/>
      <c r="B26" s="164"/>
      <c r="C26" s="141"/>
      <c r="D26" s="143"/>
      <c r="E26" s="37"/>
      <c r="F26" s="37"/>
      <c r="G26" s="37"/>
      <c r="H26" s="37"/>
      <c r="I26" s="37"/>
      <c r="J26" s="144"/>
      <c r="L26" s="37"/>
      <c r="M26" s="165"/>
      <c r="N26" s="165"/>
      <c r="O26" s="165"/>
    </row>
  </sheetData>
  <sheetProtection password="CA21" sheet="1" objects="1" scenarios="1"/>
  <protectedRanges>
    <protectedRange sqref="E1:E25" name="Obseg1_2"/>
  </protectedRanges>
  <mergeCells count="2">
    <mergeCell ref="A13:A14"/>
    <mergeCell ref="A16:A17"/>
  </mergeCells>
  <printOptions/>
  <pageMargins left="0.984251968503937" right="0.7086614173228347" top="0.984251968503937" bottom="0.9448818897637796" header="0.31496062992125984" footer="0.31496062992125984"/>
  <pageSetup horizontalDpi="300" verticalDpi="300" orientation="portrait" paperSize="9" r:id="rId1"/>
  <headerFooter>
    <oddFooter>&amp;LRazpisna dokumentacija - GRADNJE: POGLAVJE 4&amp;R&amp;P</oddFooter>
  </headerFooter>
</worksheet>
</file>

<file path=xl/worksheets/sheet15.xml><?xml version="1.0" encoding="utf-8"?>
<worksheet xmlns="http://schemas.openxmlformats.org/spreadsheetml/2006/main" xmlns:r="http://schemas.openxmlformats.org/officeDocument/2006/relationships">
  <sheetPr>
    <tabColor rgb="FFFFFF00"/>
  </sheetPr>
  <dimension ref="A1:IU25"/>
  <sheetViews>
    <sheetView zoomScalePageLayoutView="0" workbookViewId="0" topLeftCell="A1">
      <selection activeCell="F19" sqref="F19"/>
    </sheetView>
  </sheetViews>
  <sheetFormatPr defaultColWidth="9.00390625" defaultRowHeight="12"/>
  <cols>
    <col min="1" max="1" width="4.25390625" style="79" customWidth="1"/>
    <col min="2" max="2" width="40.75390625" style="41" customWidth="1"/>
    <col min="3" max="3" width="4.75390625" style="47" customWidth="1"/>
    <col min="4" max="4" width="7.75390625" style="80" customWidth="1"/>
    <col min="5" max="5" width="15.75390625" style="48" customWidth="1"/>
    <col min="6" max="6" width="15.375" style="48" customWidth="1"/>
    <col min="7" max="7" width="9.00390625" style="78" customWidth="1"/>
    <col min="8" max="16384" width="9.00390625" style="78" customWidth="1"/>
  </cols>
  <sheetData>
    <row r="1" s="66" customFormat="1" ht="13.5" customHeight="1">
      <c r="I1" s="67"/>
    </row>
    <row r="2" s="66" customFormat="1" ht="13.5" customHeight="1">
      <c r="I2" s="67"/>
    </row>
    <row r="3" spans="1:7" s="72" customFormat="1" ht="9">
      <c r="A3" s="414"/>
      <c r="B3" s="69"/>
      <c r="C3" s="415"/>
      <c r="D3" s="415"/>
      <c r="E3" s="70"/>
      <c r="F3" s="70"/>
      <c r="G3" s="71"/>
    </row>
    <row r="4" spans="1:6" ht="12">
      <c r="A4" s="73"/>
      <c r="B4" s="375"/>
      <c r="C4" s="132"/>
      <c r="D4" s="376"/>
      <c r="E4" s="377"/>
      <c r="F4" s="377"/>
    </row>
    <row r="5" spans="2:6" ht="12">
      <c r="B5" s="12"/>
      <c r="C5" s="416"/>
      <c r="D5" s="417"/>
      <c r="E5" s="418"/>
      <c r="F5" s="418"/>
    </row>
    <row r="6" spans="1:14" s="86" customFormat="1" ht="19.5" customHeight="1">
      <c r="A6" s="81" t="s">
        <v>1139</v>
      </c>
      <c r="B6" s="82"/>
      <c r="C6" s="83" t="s">
        <v>871</v>
      </c>
      <c r="D6" s="84"/>
      <c r="E6" s="85"/>
      <c r="F6" s="85"/>
      <c r="L6" s="87"/>
      <c r="M6" s="88"/>
      <c r="N6" s="89"/>
    </row>
    <row r="7" spans="1:6" s="86" customFormat="1" ht="19.5" customHeight="1">
      <c r="A7" s="81" t="s">
        <v>1139</v>
      </c>
      <c r="B7" s="82"/>
      <c r="C7" s="90"/>
      <c r="D7" s="84"/>
      <c r="E7" s="85"/>
      <c r="F7" s="85"/>
    </row>
    <row r="8" spans="1:6" s="86" customFormat="1" ht="19.5" customHeight="1">
      <c r="A8" s="81"/>
      <c r="B8" s="82"/>
      <c r="C8" s="83" t="s">
        <v>1136</v>
      </c>
      <c r="D8" s="84"/>
      <c r="E8" s="85"/>
      <c r="F8" s="85"/>
    </row>
    <row r="9" spans="1:6" s="86" customFormat="1" ht="19.5" customHeight="1">
      <c r="A9" s="81"/>
      <c r="B9" s="82"/>
      <c r="C9" s="91"/>
      <c r="D9" s="84"/>
      <c r="E9" s="85"/>
      <c r="F9" s="85"/>
    </row>
    <row r="10" spans="1:6" s="86" customFormat="1" ht="19.5" customHeight="1">
      <c r="A10" s="81"/>
      <c r="B10" s="82"/>
      <c r="C10" s="166" t="s">
        <v>803</v>
      </c>
      <c r="D10" s="84"/>
      <c r="E10" s="85"/>
      <c r="F10" s="85"/>
    </row>
    <row r="11" spans="1:6" s="86" customFormat="1" ht="19.5" customHeight="1">
      <c r="A11" s="81"/>
      <c r="B11" s="92"/>
      <c r="C11" s="93"/>
      <c r="D11" s="94"/>
      <c r="E11" s="95"/>
      <c r="F11" s="95"/>
    </row>
    <row r="12" spans="1:6" s="86" customFormat="1" ht="19.5" customHeight="1">
      <c r="A12" s="81"/>
      <c r="B12" s="92"/>
      <c r="C12" s="93"/>
      <c r="D12" s="94"/>
      <c r="E12" s="95"/>
      <c r="F12" s="95"/>
    </row>
    <row r="13" spans="1:6" s="86" customFormat="1" ht="19.5" customHeight="1" thickBot="1">
      <c r="A13" s="81"/>
      <c r="B13" s="92"/>
      <c r="C13" s="93"/>
      <c r="D13" s="94"/>
      <c r="E13" s="95"/>
      <c r="F13" s="95"/>
    </row>
    <row r="14" spans="1:255" s="102" customFormat="1" ht="18" customHeight="1">
      <c r="A14" s="81" t="s">
        <v>881</v>
      </c>
      <c r="B14" s="96" t="str">
        <f>'[3]TEHNIČNA ZAŠČITA'!B33</f>
        <v>INSTALACIJA PROTIVLOMNEGA VAROVANJA</v>
      </c>
      <c r="C14" s="97"/>
      <c r="D14" s="98"/>
      <c r="E14" s="99"/>
      <c r="F14" s="100">
        <f>'tehnična zaščita'!F45</f>
        <v>0</v>
      </c>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row>
    <row r="15" spans="1:255" s="86" customFormat="1" ht="18" customHeight="1" thickBot="1">
      <c r="A15" s="81" t="s">
        <v>873</v>
      </c>
      <c r="B15" s="167" t="str">
        <f>'[3]TEHNIČNA ZAŠČITA'!B82</f>
        <v>INSTALACIJA VIDEO NADZORA</v>
      </c>
      <c r="C15" s="104"/>
      <c r="D15" s="105"/>
      <c r="E15" s="106"/>
      <c r="F15" s="107">
        <f>'tehnična zaščita'!F56</f>
        <v>0</v>
      </c>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c r="IR15" s="114"/>
      <c r="IS15" s="114"/>
      <c r="IT15" s="114"/>
      <c r="IU15" s="114"/>
    </row>
    <row r="16" spans="1:255" s="86" customFormat="1" ht="18" customHeight="1" thickBot="1">
      <c r="A16" s="81"/>
      <c r="B16" s="419" t="s">
        <v>875</v>
      </c>
      <c r="C16" s="420"/>
      <c r="D16" s="421"/>
      <c r="E16" s="422"/>
      <c r="F16" s="423">
        <f>SUM(F14:F15)</f>
        <v>0</v>
      </c>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c r="IR16" s="114"/>
      <c r="IS16" s="114"/>
      <c r="IT16" s="114"/>
      <c r="IU16" s="114"/>
    </row>
    <row r="17" spans="1:6" s="86" customFormat="1" ht="19.5" customHeight="1">
      <c r="A17" s="115"/>
      <c r="C17" s="117"/>
      <c r="D17" s="118"/>
      <c r="E17" s="119"/>
      <c r="F17" s="119"/>
    </row>
    <row r="18" spans="1:6" s="86" customFormat="1" ht="19.5" customHeight="1">
      <c r="A18" s="115"/>
      <c r="C18" s="117"/>
      <c r="D18" s="118"/>
      <c r="E18" s="119"/>
      <c r="F18" s="119"/>
    </row>
    <row r="19" spans="1:6" s="86" customFormat="1" ht="19.5" customHeight="1">
      <c r="A19" s="115"/>
      <c r="B19" s="116"/>
      <c r="C19" s="117"/>
      <c r="D19" s="118"/>
      <c r="E19" s="119"/>
      <c r="F19" s="119"/>
    </row>
    <row r="20" spans="1:6" ht="13.5">
      <c r="A20" s="120"/>
      <c r="B20" s="121"/>
      <c r="C20" s="122"/>
      <c r="D20" s="123"/>
      <c r="E20" s="124"/>
      <c r="F20" s="124"/>
    </row>
    <row r="21" spans="1:6" ht="13.5">
      <c r="A21" s="120"/>
      <c r="B21" s="125"/>
      <c r="C21" s="122"/>
      <c r="D21" s="126"/>
      <c r="E21" s="126"/>
      <c r="F21" s="126"/>
    </row>
    <row r="22" spans="1:6" ht="13.5">
      <c r="A22" s="120"/>
      <c r="B22" s="121"/>
      <c r="C22" s="122"/>
      <c r="D22" s="126"/>
      <c r="E22" s="126"/>
      <c r="F22" s="126"/>
    </row>
    <row r="24" ht="12">
      <c r="G24" s="116"/>
    </row>
    <row r="25" ht="12">
      <c r="G25" s="116"/>
    </row>
  </sheetData>
  <sheetProtection password="CA21" sheet="1" objects="1" scenarios="1"/>
  <printOptions/>
  <pageMargins left="0.984251968503937" right="0.7086614173228347" top="0.984251968503937" bottom="0.9448818897637796" header="0.31496062992125984" footer="0.31496062992125984"/>
  <pageSetup horizontalDpi="300" verticalDpi="300" orientation="portrait" paperSize="9" r:id="rId1"/>
  <headerFooter>
    <oddFooter>&amp;LRazpisna dokumentacija - GRADNJE: POGLAVJE 4&amp;R&amp;P</oddFooter>
  </headerFooter>
</worksheet>
</file>

<file path=xl/worksheets/sheet16.xml><?xml version="1.0" encoding="utf-8"?>
<worksheet xmlns="http://schemas.openxmlformats.org/spreadsheetml/2006/main" xmlns:r="http://schemas.openxmlformats.org/officeDocument/2006/relationships">
  <sheetPr>
    <tabColor rgb="FFFFFF00"/>
  </sheetPr>
  <dimension ref="A1:F56"/>
  <sheetViews>
    <sheetView zoomScalePageLayoutView="0" workbookViewId="0" topLeftCell="A1">
      <selection activeCell="D22" sqref="D22"/>
    </sheetView>
  </sheetViews>
  <sheetFormatPr defaultColWidth="9.00390625" defaultRowHeight="12"/>
  <cols>
    <col min="1" max="1" width="4.375" style="79" customWidth="1"/>
    <col min="2" max="2" width="40.75390625" style="41" customWidth="1"/>
    <col min="3" max="3" width="4.75390625" style="47" customWidth="1"/>
    <col min="4" max="4" width="7.75390625" style="160" customWidth="1"/>
    <col min="5" max="5" width="15.75390625" style="147" customWidth="1"/>
    <col min="6" max="6" width="15.25390625" style="161" customWidth="1"/>
    <col min="7" max="7" width="9.00390625" style="78" customWidth="1"/>
    <col min="8" max="16384" width="9.00390625" style="78" customWidth="1"/>
  </cols>
  <sheetData>
    <row r="1" spans="1:6" ht="13.5">
      <c r="A1" s="728"/>
      <c r="B1" s="1028" t="s">
        <v>871</v>
      </c>
      <c r="C1" s="632"/>
      <c r="D1" s="632"/>
      <c r="E1" s="632"/>
      <c r="F1" s="599"/>
    </row>
    <row r="2" spans="1:6" ht="12">
      <c r="A2" s="729"/>
      <c r="B2" s="634"/>
      <c r="C2" s="634"/>
      <c r="D2" s="634"/>
      <c r="E2" s="634"/>
      <c r="F2" s="599"/>
    </row>
    <row r="3" spans="1:6" ht="25.5">
      <c r="A3" s="710"/>
      <c r="B3" s="602" t="s">
        <v>1175</v>
      </c>
      <c r="C3" s="657" t="s">
        <v>940</v>
      </c>
      <c r="D3" s="672" t="s">
        <v>1151</v>
      </c>
      <c r="E3" s="659" t="s">
        <v>405</v>
      </c>
      <c r="F3" s="660" t="s">
        <v>942</v>
      </c>
    </row>
    <row r="4" spans="1:6" ht="12">
      <c r="A4" s="711"/>
      <c r="B4" s="190">
        <v>1</v>
      </c>
      <c r="C4" s="179">
        <v>2</v>
      </c>
      <c r="D4" s="191">
        <v>3</v>
      </c>
      <c r="E4" s="191">
        <v>4</v>
      </c>
      <c r="F4" s="192" t="s">
        <v>943</v>
      </c>
    </row>
    <row r="5" spans="1:6" ht="12">
      <c r="A5" s="711"/>
      <c r="B5" s="933"/>
      <c r="C5" s="934"/>
      <c r="D5" s="935"/>
      <c r="E5" s="936"/>
      <c r="F5" s="210"/>
    </row>
    <row r="6" spans="1:6" ht="13.5">
      <c r="A6" s="948"/>
      <c r="B6" s="1140" t="s">
        <v>804</v>
      </c>
      <c r="C6" s="1141"/>
      <c r="D6" s="1142"/>
      <c r="E6" s="939"/>
      <c r="F6" s="210"/>
    </row>
    <row r="7" spans="1:6" ht="16.5">
      <c r="A7" s="948"/>
      <c r="B7" s="1143"/>
      <c r="C7" s="1141"/>
      <c r="D7" s="1142"/>
      <c r="E7" s="939"/>
      <c r="F7" s="210"/>
    </row>
    <row r="8" spans="1:6" ht="13.5">
      <c r="A8" s="948"/>
      <c r="B8" s="1144" t="s">
        <v>879</v>
      </c>
      <c r="C8" s="1144"/>
      <c r="D8" s="1144"/>
      <c r="E8" s="1144"/>
      <c r="F8" s="1144"/>
    </row>
    <row r="9" spans="1:6" ht="38.25" customHeight="1">
      <c r="A9" s="948"/>
      <c r="B9" s="1274" t="s">
        <v>934</v>
      </c>
      <c r="C9" s="1275"/>
      <c r="D9" s="1275"/>
      <c r="E9" s="1275"/>
      <c r="F9" s="1276"/>
    </row>
    <row r="10" spans="1:6" ht="60.75" customHeight="1">
      <c r="A10" s="948"/>
      <c r="B10" s="1274" t="s">
        <v>935</v>
      </c>
      <c r="C10" s="1275"/>
      <c r="D10" s="1275"/>
      <c r="E10" s="1275"/>
      <c r="F10" s="1276"/>
    </row>
    <row r="11" spans="1:6" ht="63.75" customHeight="1">
      <c r="A11" s="948"/>
      <c r="B11" s="1274" t="s">
        <v>936</v>
      </c>
      <c r="C11" s="1275"/>
      <c r="D11" s="1275"/>
      <c r="E11" s="1275"/>
      <c r="F11" s="1276"/>
    </row>
    <row r="12" spans="1:6" ht="61.5" customHeight="1">
      <c r="A12" s="948"/>
      <c r="B12" s="1274" t="s">
        <v>937</v>
      </c>
      <c r="C12" s="1275"/>
      <c r="D12" s="1275"/>
      <c r="E12" s="1275"/>
      <c r="F12" s="1276"/>
    </row>
    <row r="13" spans="1:6" ht="30" customHeight="1">
      <c r="A13" s="948"/>
      <c r="B13" s="1279" t="s">
        <v>880</v>
      </c>
      <c r="C13" s="1280"/>
      <c r="D13" s="1280"/>
      <c r="E13" s="1280"/>
      <c r="F13" s="1281"/>
    </row>
    <row r="14" spans="1:6" ht="45" customHeight="1">
      <c r="A14" s="948"/>
      <c r="B14" s="1282" t="s">
        <v>906</v>
      </c>
      <c r="C14" s="1283"/>
      <c r="D14" s="1283"/>
      <c r="E14" s="1283"/>
      <c r="F14" s="1284"/>
    </row>
    <row r="15" spans="1:6" ht="12.75">
      <c r="A15" s="745"/>
      <c r="B15" s="1030"/>
      <c r="C15" s="1030"/>
      <c r="D15" s="955"/>
      <c r="E15" s="210"/>
      <c r="F15" s="210"/>
    </row>
    <row r="16" spans="1:6" ht="12.75">
      <c r="A16" s="949" t="s">
        <v>881</v>
      </c>
      <c r="B16" s="1022" t="s">
        <v>805</v>
      </c>
      <c r="C16" s="623" t="s">
        <v>1121</v>
      </c>
      <c r="D16" s="943"/>
      <c r="E16" s="210"/>
      <c r="F16" s="624"/>
    </row>
    <row r="17" spans="1:6" ht="12.75">
      <c r="A17" s="1132"/>
      <c r="B17" s="1133" t="s">
        <v>744</v>
      </c>
      <c r="C17" s="623" t="s">
        <v>1121</v>
      </c>
      <c r="D17" s="943"/>
      <c r="E17" s="401"/>
      <c r="F17" s="210"/>
    </row>
    <row r="18" spans="1:6" ht="12.75">
      <c r="A18" s="1132"/>
      <c r="B18" s="1134"/>
      <c r="C18" s="623"/>
      <c r="D18" s="943"/>
      <c r="E18" s="1135"/>
      <c r="F18" s="623"/>
    </row>
    <row r="19" spans="1:6" ht="24">
      <c r="A19" s="745" t="s">
        <v>745</v>
      </c>
      <c r="B19" s="788" t="s">
        <v>806</v>
      </c>
      <c r="C19" s="788" t="s">
        <v>884</v>
      </c>
      <c r="D19" s="1059">
        <v>390</v>
      </c>
      <c r="E19" s="401"/>
      <c r="F19" s="624" t="str">
        <f>IF(($D19*E19)=0," ",($D19*E19))</f>
        <v> </v>
      </c>
    </row>
    <row r="20" spans="1:6" ht="24">
      <c r="A20" s="745">
        <f>A19+1</f>
        <v>2</v>
      </c>
      <c r="B20" s="788" t="s">
        <v>807</v>
      </c>
      <c r="C20" s="788" t="s">
        <v>884</v>
      </c>
      <c r="D20" s="1059">
        <v>125</v>
      </c>
      <c r="E20" s="401"/>
      <c r="F20" s="624" t="str">
        <f aca="true" t="shared" si="0" ref="F20:F41">IF(($D20*E20)=0," ",($D20*E20))</f>
        <v> </v>
      </c>
    </row>
    <row r="21" spans="1:6" ht="36">
      <c r="A21" s="745">
        <f>A20+1</f>
        <v>3</v>
      </c>
      <c r="B21" s="786" t="s">
        <v>808</v>
      </c>
      <c r="C21" s="623" t="s">
        <v>884</v>
      </c>
      <c r="D21" s="1059">
        <v>485</v>
      </c>
      <c r="E21" s="401"/>
      <c r="F21" s="624" t="str">
        <f t="shared" si="0"/>
        <v> </v>
      </c>
    </row>
    <row r="22" spans="1:6" ht="84">
      <c r="A22" s="745">
        <f>A21+1</f>
        <v>4</v>
      </c>
      <c r="B22" s="403" t="s">
        <v>1364</v>
      </c>
      <c r="C22" s="788" t="s">
        <v>1168</v>
      </c>
      <c r="D22" s="1059">
        <v>1</v>
      </c>
      <c r="E22" s="401"/>
      <c r="F22" s="624" t="str">
        <f t="shared" si="0"/>
        <v> </v>
      </c>
    </row>
    <row r="23" spans="1:6" ht="12">
      <c r="A23" s="1136"/>
      <c r="B23" s="788"/>
      <c r="C23" s="788"/>
      <c r="D23" s="1059"/>
      <c r="E23" s="401"/>
      <c r="F23" s="624" t="str">
        <f t="shared" si="0"/>
        <v> </v>
      </c>
    </row>
    <row r="24" spans="1:6" ht="12.75">
      <c r="A24" s="745"/>
      <c r="B24" s="1137" t="s">
        <v>751</v>
      </c>
      <c r="C24" s="788" t="s">
        <v>1121</v>
      </c>
      <c r="D24" s="1059"/>
      <c r="E24" s="401"/>
      <c r="F24" s="624" t="str">
        <f t="shared" si="0"/>
        <v> </v>
      </c>
    </row>
    <row r="25" spans="1:6" ht="12.75">
      <c r="A25" s="745"/>
      <c r="B25" s="788"/>
      <c r="C25" s="788"/>
      <c r="D25" s="1059"/>
      <c r="E25" s="401"/>
      <c r="F25" s="624" t="str">
        <f t="shared" si="0"/>
        <v> </v>
      </c>
    </row>
    <row r="26" spans="1:6" ht="24">
      <c r="A26" s="1251">
        <f>A22+1</f>
        <v>5</v>
      </c>
      <c r="B26" s="788" t="s">
        <v>809</v>
      </c>
      <c r="C26" s="788" t="s">
        <v>1140</v>
      </c>
      <c r="D26" s="1058">
        <v>1</v>
      </c>
      <c r="E26" s="401"/>
      <c r="F26" s="624" t="str">
        <f t="shared" si="0"/>
        <v> </v>
      </c>
    </row>
    <row r="27" spans="1:6" ht="84">
      <c r="A27" s="1252"/>
      <c r="B27" s="788" t="s">
        <v>244</v>
      </c>
      <c r="C27" s="788"/>
      <c r="D27" s="1059"/>
      <c r="E27" s="401"/>
      <c r="F27" s="624"/>
    </row>
    <row r="28" spans="1:6" ht="12" customHeight="1">
      <c r="A28" s="1253"/>
      <c r="B28" s="788" t="s">
        <v>245</v>
      </c>
      <c r="C28" s="788"/>
      <c r="D28" s="1059"/>
      <c r="E28" s="401"/>
      <c r="F28" s="624"/>
    </row>
    <row r="29" spans="1:6" ht="24">
      <c r="A29" s="745">
        <f>A26+1</f>
        <v>6</v>
      </c>
      <c r="B29" s="788" t="s">
        <v>246</v>
      </c>
      <c r="C29" s="785" t="s">
        <v>1140</v>
      </c>
      <c r="D29" s="1059">
        <v>1</v>
      </c>
      <c r="E29" s="401"/>
      <c r="F29" s="624" t="str">
        <f t="shared" si="0"/>
        <v> </v>
      </c>
    </row>
    <row r="30" spans="1:6" ht="36">
      <c r="A30" s="745">
        <f aca="true" t="shared" si="1" ref="A30:A41">A29+1</f>
        <v>7</v>
      </c>
      <c r="B30" s="788" t="s">
        <v>247</v>
      </c>
      <c r="C30" s="785" t="s">
        <v>1140</v>
      </c>
      <c r="D30" s="1059">
        <v>1</v>
      </c>
      <c r="E30" s="401"/>
      <c r="F30" s="624" t="str">
        <f t="shared" si="0"/>
        <v> </v>
      </c>
    </row>
    <row r="31" spans="1:6" ht="24">
      <c r="A31" s="745">
        <f t="shared" si="1"/>
        <v>8</v>
      </c>
      <c r="B31" s="788" t="s">
        <v>248</v>
      </c>
      <c r="C31" s="785" t="s">
        <v>1140</v>
      </c>
      <c r="D31" s="1059">
        <v>1</v>
      </c>
      <c r="E31" s="401"/>
      <c r="F31" s="624" t="str">
        <f t="shared" si="0"/>
        <v> </v>
      </c>
    </row>
    <row r="32" spans="1:6" ht="24">
      <c r="A32" s="745">
        <f t="shared" si="1"/>
        <v>9</v>
      </c>
      <c r="B32" s="788" t="s">
        <v>249</v>
      </c>
      <c r="C32" s="785" t="s">
        <v>1140</v>
      </c>
      <c r="D32" s="1059">
        <v>3</v>
      </c>
      <c r="E32" s="401"/>
      <c r="F32" s="624" t="str">
        <f t="shared" si="0"/>
        <v> </v>
      </c>
    </row>
    <row r="33" spans="1:6" ht="36">
      <c r="A33" s="745">
        <f t="shared" si="1"/>
        <v>10</v>
      </c>
      <c r="B33" s="788" t="s">
        <v>250</v>
      </c>
      <c r="C33" s="785" t="s">
        <v>1140</v>
      </c>
      <c r="D33" s="1059">
        <v>3</v>
      </c>
      <c r="E33" s="401"/>
      <c r="F33" s="624" t="str">
        <f t="shared" si="0"/>
        <v> </v>
      </c>
    </row>
    <row r="34" spans="1:6" ht="24">
      <c r="A34" s="745">
        <f t="shared" si="1"/>
        <v>11</v>
      </c>
      <c r="B34" s="788" t="s">
        <v>251</v>
      </c>
      <c r="C34" s="788" t="s">
        <v>1140</v>
      </c>
      <c r="D34" s="1058">
        <v>1</v>
      </c>
      <c r="E34" s="401"/>
      <c r="F34" s="624" t="str">
        <f t="shared" si="0"/>
        <v> </v>
      </c>
    </row>
    <row r="35" spans="1:6" ht="24">
      <c r="A35" s="745">
        <f t="shared" si="1"/>
        <v>12</v>
      </c>
      <c r="B35" s="788" t="s">
        <v>252</v>
      </c>
      <c r="C35" s="788" t="s">
        <v>1140</v>
      </c>
      <c r="D35" s="1058">
        <v>1</v>
      </c>
      <c r="E35" s="401"/>
      <c r="F35" s="624" t="str">
        <f t="shared" si="0"/>
        <v> </v>
      </c>
    </row>
    <row r="36" spans="1:6" ht="24">
      <c r="A36" s="745">
        <f t="shared" si="1"/>
        <v>13</v>
      </c>
      <c r="B36" s="788" t="s">
        <v>253</v>
      </c>
      <c r="C36" s="788" t="s">
        <v>1140</v>
      </c>
      <c r="D36" s="1058">
        <v>2</v>
      </c>
      <c r="E36" s="401"/>
      <c r="F36" s="624" t="str">
        <f t="shared" si="0"/>
        <v> </v>
      </c>
    </row>
    <row r="37" spans="1:6" ht="48">
      <c r="A37" s="745">
        <f t="shared" si="1"/>
        <v>14</v>
      </c>
      <c r="B37" s="788" t="s">
        <v>254</v>
      </c>
      <c r="C37" s="788" t="s">
        <v>1140</v>
      </c>
      <c r="D37" s="1058">
        <v>19</v>
      </c>
      <c r="E37" s="401"/>
      <c r="F37" s="624" t="str">
        <f t="shared" si="0"/>
        <v> </v>
      </c>
    </row>
    <row r="38" spans="1:6" ht="108">
      <c r="A38" s="745">
        <f t="shared" si="1"/>
        <v>15</v>
      </c>
      <c r="B38" s="788" t="s">
        <v>255</v>
      </c>
      <c r="C38" s="788" t="s">
        <v>1168</v>
      </c>
      <c r="D38" s="1058">
        <v>1</v>
      </c>
      <c r="E38" s="401"/>
      <c r="F38" s="624" t="str">
        <f t="shared" si="0"/>
        <v> </v>
      </c>
    </row>
    <row r="39" spans="1:6" ht="60">
      <c r="A39" s="745">
        <f t="shared" si="1"/>
        <v>16</v>
      </c>
      <c r="B39" s="788" t="s">
        <v>749</v>
      </c>
      <c r="C39" s="788" t="s">
        <v>1168</v>
      </c>
      <c r="D39" s="1058">
        <v>1</v>
      </c>
      <c r="E39" s="401"/>
      <c r="F39" s="624" t="str">
        <f t="shared" si="0"/>
        <v> </v>
      </c>
    </row>
    <row r="40" spans="1:6" ht="24">
      <c r="A40" s="745">
        <f t="shared" si="1"/>
        <v>17</v>
      </c>
      <c r="B40" s="788" t="s">
        <v>256</v>
      </c>
      <c r="C40" s="788" t="s">
        <v>1168</v>
      </c>
      <c r="D40" s="1058">
        <v>1</v>
      </c>
      <c r="E40" s="401"/>
      <c r="F40" s="624" t="str">
        <f t="shared" si="0"/>
        <v> </v>
      </c>
    </row>
    <row r="41" spans="1:6" ht="24.75" thickBot="1">
      <c r="A41" s="957">
        <f t="shared" si="1"/>
        <v>18</v>
      </c>
      <c r="B41" s="860" t="s">
        <v>257</v>
      </c>
      <c r="C41" s="1045" t="s">
        <v>1168</v>
      </c>
      <c r="D41" s="1047">
        <v>4</v>
      </c>
      <c r="E41" s="404"/>
      <c r="F41" s="615" t="str">
        <f t="shared" si="0"/>
        <v> </v>
      </c>
    </row>
    <row r="42" spans="1:6" ht="20.25" customHeight="1" thickBot="1">
      <c r="A42" s="962"/>
      <c r="B42" s="1148" t="str">
        <f>+CONCATENATE("REKAPITULACIJA - ",B17)</f>
        <v>REKAPITULACIJA - A. INSTALACIJA</v>
      </c>
      <c r="C42" s="1038"/>
      <c r="D42" s="963"/>
      <c r="E42" s="833"/>
      <c r="F42" s="389">
        <f>SUM(F19:F22)</f>
        <v>0</v>
      </c>
    </row>
    <row r="43" spans="1:6" ht="20.25" customHeight="1" thickBot="1">
      <c r="A43" s="1146"/>
      <c r="B43" s="1149" t="str">
        <f>+CONCATENATE("REKAPITULACIJA - ",B24)</f>
        <v>REKAPITULACIJA - B. OPREMA IN MATERIAL</v>
      </c>
      <c r="C43" s="1038"/>
      <c r="D43" s="963"/>
      <c r="E43" s="833"/>
      <c r="F43" s="389">
        <f>SUM(F26:F41)</f>
        <v>0</v>
      </c>
    </row>
    <row r="44" spans="1:6" ht="13.5" thickBot="1">
      <c r="A44" s="1138"/>
      <c r="B44" s="1049"/>
      <c r="C44" s="1049"/>
      <c r="D44" s="1049"/>
      <c r="E44" s="1147"/>
      <c r="F44" s="994"/>
    </row>
    <row r="45" spans="1:6" ht="32.25" customHeight="1" thickBot="1">
      <c r="A45" s="858"/>
      <c r="B45" s="1038" t="str">
        <f>+CONCATENATE("REKAPITULACIJA - ",B16)</f>
        <v>REKAPITULACIJA - INSTALACIJA PROTIVLOMNEGA VAROVANJA</v>
      </c>
      <c r="C45" s="1038"/>
      <c r="D45" s="963"/>
      <c r="E45" s="833"/>
      <c r="F45" s="834">
        <f>SUM(F42:F43)</f>
        <v>0</v>
      </c>
    </row>
    <row r="46" spans="1:6" ht="12.75">
      <c r="A46" s="1139"/>
      <c r="B46" s="1145"/>
      <c r="C46" s="1102"/>
      <c r="D46" s="991"/>
      <c r="E46" s="827"/>
      <c r="F46" s="621"/>
    </row>
    <row r="47" spans="1:6" ht="12.75">
      <c r="A47" s="949" t="s">
        <v>873</v>
      </c>
      <c r="B47" s="1022" t="s">
        <v>258</v>
      </c>
      <c r="C47" s="623" t="s">
        <v>1121</v>
      </c>
      <c r="D47" s="943"/>
      <c r="E47" s="401"/>
      <c r="F47" s="624"/>
    </row>
    <row r="48" spans="1:6" ht="12.75">
      <c r="A48" s="1132"/>
      <c r="B48" s="1133" t="s">
        <v>744</v>
      </c>
      <c r="C48" s="623" t="s">
        <v>1121</v>
      </c>
      <c r="D48" s="943"/>
      <c r="E48" s="401"/>
      <c r="F48" s="624"/>
    </row>
    <row r="49" spans="1:6" ht="12.75">
      <c r="A49" s="1132"/>
      <c r="B49" s="1134"/>
      <c r="C49" s="623"/>
      <c r="D49" s="943"/>
      <c r="E49" s="1135"/>
      <c r="F49" s="624"/>
    </row>
    <row r="50" spans="1:6" ht="24">
      <c r="A50" s="745">
        <v>1</v>
      </c>
      <c r="B50" s="788" t="s">
        <v>259</v>
      </c>
      <c r="C50" s="788" t="s">
        <v>884</v>
      </c>
      <c r="D50" s="1059">
        <v>105</v>
      </c>
      <c r="E50" s="401"/>
      <c r="F50" s="624" t="str">
        <f>IF(($D50*E50)=0," ",($D50*E50))</f>
        <v> </v>
      </c>
    </row>
    <row r="51" spans="1:6" ht="12.75">
      <c r="A51" s="745">
        <f>A50+1</f>
        <v>2</v>
      </c>
      <c r="B51" s="786" t="s">
        <v>260</v>
      </c>
      <c r="C51" s="623" t="s">
        <v>884</v>
      </c>
      <c r="D51" s="1059">
        <v>105</v>
      </c>
      <c r="E51" s="401"/>
      <c r="F51" s="624" t="str">
        <f>IF(($D51*E51)=0," ",($D51*E51))</f>
        <v> </v>
      </c>
    </row>
    <row r="52" spans="1:6" ht="12.75">
      <c r="A52" s="745">
        <f>A51+1</f>
        <v>3</v>
      </c>
      <c r="B52" s="403" t="s">
        <v>261</v>
      </c>
      <c r="C52" s="788" t="s">
        <v>884</v>
      </c>
      <c r="D52" s="1059">
        <v>82</v>
      </c>
      <c r="E52" s="401"/>
      <c r="F52" s="624" t="str">
        <f>IF(($D52*E52)=0," ",($D52*E52))</f>
        <v> </v>
      </c>
    </row>
    <row r="53" spans="1:6" ht="24">
      <c r="A53" s="745">
        <f>A52+1</f>
        <v>4</v>
      </c>
      <c r="B53" s="788" t="s">
        <v>262</v>
      </c>
      <c r="C53" s="788" t="s">
        <v>884</v>
      </c>
      <c r="D53" s="1058">
        <v>25</v>
      </c>
      <c r="E53" s="401"/>
      <c r="F53" s="624" t="str">
        <f>IF(($D53*E53)=0," ",($D53*E53))</f>
        <v> </v>
      </c>
    </row>
    <row r="54" spans="1:6" ht="24">
      <c r="A54" s="745">
        <f>A53+1</f>
        <v>5</v>
      </c>
      <c r="B54" s="788" t="s">
        <v>263</v>
      </c>
      <c r="C54" s="788" t="s">
        <v>1140</v>
      </c>
      <c r="D54" s="1058">
        <v>1</v>
      </c>
      <c r="E54" s="401"/>
      <c r="F54" s="624" t="str">
        <f>IF(($D54*E54)=0," ",($D54*E54))</f>
        <v> </v>
      </c>
    </row>
    <row r="55" spans="1:6" ht="12.75" thickBot="1">
      <c r="A55" s="1136"/>
      <c r="B55" s="788"/>
      <c r="C55" s="788"/>
      <c r="D55" s="1059"/>
      <c r="E55" s="401"/>
      <c r="F55" s="624"/>
    </row>
    <row r="56" spans="1:6" ht="31.5" customHeight="1" thickBot="1">
      <c r="A56" s="858"/>
      <c r="B56" s="1038" t="str">
        <f>+CONCATENATE("REKAPITULACIJA - ",B47)</f>
        <v>REKAPITULACIJA - INSTALACIJA VIDEO NADZORA</v>
      </c>
      <c r="C56" s="1038"/>
      <c r="D56" s="963"/>
      <c r="E56" s="833"/>
      <c r="F56" s="834">
        <f>SUM(F50:F54)</f>
        <v>0</v>
      </c>
    </row>
  </sheetData>
  <sheetProtection password="CA21" sheet="1" objects="1" scenarios="1"/>
  <protectedRanges>
    <protectedRange sqref="E1:E56" name="Obseg1_5"/>
  </protectedRanges>
  <mergeCells count="7">
    <mergeCell ref="A26:A28"/>
    <mergeCell ref="B9:F9"/>
    <mergeCell ref="B10:F10"/>
    <mergeCell ref="B11:F11"/>
    <mergeCell ref="B12:F12"/>
    <mergeCell ref="B13:F13"/>
    <mergeCell ref="B14:F14"/>
  </mergeCells>
  <printOptions/>
  <pageMargins left="0.984251968503937" right="0.7086614173228347" top="0.984251968503937" bottom="0.9448818897637796" header="0.31496062992125984" footer="0.31496062992125984"/>
  <pageSetup horizontalDpi="300" verticalDpi="300" orientation="portrait" paperSize="9" r:id="rId1"/>
  <headerFooter>
    <oddFooter>&amp;LRazpisna dokumentacija - GRADNJE: POGLAVJE 4&amp;R&amp;P</oddFooter>
  </headerFooter>
  <rowBreaks count="2" manualBreakCount="2">
    <brk id="22" max="5" man="1"/>
    <brk id="40" max="5" man="1"/>
  </rowBreaks>
</worksheet>
</file>

<file path=xl/worksheets/sheet17.xml><?xml version="1.0" encoding="utf-8"?>
<worksheet xmlns="http://schemas.openxmlformats.org/spreadsheetml/2006/main" xmlns:r="http://schemas.openxmlformats.org/officeDocument/2006/relationships">
  <sheetPr>
    <tabColor rgb="FF00B0F0"/>
  </sheetPr>
  <dimension ref="A3:D21"/>
  <sheetViews>
    <sheetView zoomScalePageLayoutView="0" workbookViewId="0" topLeftCell="A1">
      <selection activeCell="D20" sqref="D20"/>
    </sheetView>
  </sheetViews>
  <sheetFormatPr defaultColWidth="9.00390625" defaultRowHeight="12"/>
  <cols>
    <col min="1" max="1" width="3.00390625" style="476" customWidth="1"/>
    <col min="2" max="2" width="53.25390625" style="462" customWidth="1"/>
    <col min="3" max="3" width="14.25390625" style="462" customWidth="1"/>
    <col min="4" max="4" width="16.00390625" style="477" customWidth="1"/>
    <col min="5" max="16384" width="9.125" style="445" customWidth="1"/>
  </cols>
  <sheetData>
    <row r="3" spans="1:4" ht="12.75">
      <c r="A3" s="478"/>
      <c r="B3" s="1291" t="s">
        <v>871</v>
      </c>
      <c r="C3" s="1291"/>
      <c r="D3" s="1291"/>
    </row>
    <row r="4" spans="1:4" ht="12.75">
      <c r="A4" s="478"/>
      <c r="B4" s="93"/>
      <c r="C4" s="93"/>
      <c r="D4" s="94"/>
    </row>
    <row r="5" spans="1:4" ht="12.75">
      <c r="A5" s="478"/>
      <c r="B5" s="1291" t="s">
        <v>1136</v>
      </c>
      <c r="C5" s="1291"/>
      <c r="D5" s="1291"/>
    </row>
    <row r="6" spans="1:4" ht="12.75">
      <c r="A6" s="478"/>
      <c r="B6" s="479"/>
      <c r="C6" s="479"/>
      <c r="D6" s="94"/>
    </row>
    <row r="7" spans="1:4" ht="12.75">
      <c r="A7" s="478"/>
      <c r="B7" s="1292" t="s">
        <v>239</v>
      </c>
      <c r="C7" s="1292"/>
      <c r="D7" s="1292"/>
    </row>
    <row r="8" spans="1:4" ht="12.75">
      <c r="A8" s="478"/>
      <c r="B8" s="480"/>
      <c r="C8" s="480"/>
      <c r="D8" s="94"/>
    </row>
    <row r="9" spans="1:4" ht="12.75">
      <c r="A9" s="478"/>
      <c r="B9" s="480"/>
      <c r="C9" s="480"/>
      <c r="D9" s="94"/>
    </row>
    <row r="11" spans="2:3" ht="13.5" thickBot="1">
      <c r="B11" s="481"/>
      <c r="C11" s="481"/>
    </row>
    <row r="12" spans="2:4" ht="19.5" customHeight="1">
      <c r="B12" s="1293" t="str">
        <f>splošno!B6</f>
        <v>5.4.3.0 SPLOŠNO</v>
      </c>
      <c r="C12" s="1294"/>
      <c r="D12" s="704">
        <f>splošno!F14</f>
        <v>0</v>
      </c>
    </row>
    <row r="13" spans="1:4" ht="19.5" customHeight="1">
      <c r="A13" s="180"/>
      <c r="B13" s="1289" t="str">
        <f>kotlovnica!B6</f>
        <v>5.4.3.1. KOTLOVNICA</v>
      </c>
      <c r="C13" s="1290"/>
      <c r="D13" s="705">
        <f>kotlovnica!F164</f>
        <v>0</v>
      </c>
    </row>
    <row r="14" spans="1:4" ht="19.5" customHeight="1">
      <c r="A14" s="180"/>
      <c r="B14" s="1289" t="str">
        <f>konvektorji!B6</f>
        <v>5.4.3.2. KONVEKTORJI IN RADIATORJI</v>
      </c>
      <c r="C14" s="1290"/>
      <c r="D14" s="705">
        <f>konvektorji!F97</f>
        <v>0</v>
      </c>
    </row>
    <row r="15" spans="1:4" ht="19.5" customHeight="1">
      <c r="A15" s="180"/>
      <c r="B15" s="1289" t="str">
        <f>'lok.pohlajevanje'!B6</f>
        <v>5.4.3.3. LOKALNO POHLAJEVANJE</v>
      </c>
      <c r="C15" s="1290"/>
      <c r="D15" s="705">
        <f>'lok.pohlajevanje'!F45</f>
        <v>0</v>
      </c>
    </row>
    <row r="16" spans="1:4" ht="19.5" customHeight="1">
      <c r="A16" s="180"/>
      <c r="B16" s="1289" t="str">
        <f>prezračevanje!B6</f>
        <v>5.4.3.4. PREZRAČEVANJE</v>
      </c>
      <c r="C16" s="1290"/>
      <c r="D16" s="705">
        <f>prezračevanje!F46</f>
        <v>0</v>
      </c>
    </row>
    <row r="17" spans="1:4" ht="19.5" customHeight="1">
      <c r="A17" s="180"/>
      <c r="B17" s="1289" t="str">
        <f>'vodovod-objekt'!B6</f>
        <v>5.4.3.5. VODOVOD - OBJEKT</v>
      </c>
      <c r="C17" s="1290"/>
      <c r="D17" s="705">
        <f>'vodovod-objekt'!F162</f>
        <v>0</v>
      </c>
    </row>
    <row r="18" spans="1:4" ht="19.5" customHeight="1">
      <c r="A18" s="180"/>
      <c r="B18" s="1289" t="str">
        <f>'plin-objekt'!B6</f>
        <v>5.4.3.6. PLIN - OBJEKT</v>
      </c>
      <c r="C18" s="1290"/>
      <c r="D18" s="705">
        <f>'plin-objekt'!F34</f>
        <v>0</v>
      </c>
    </row>
    <row r="19" spans="1:4" ht="19.5" customHeight="1">
      <c r="A19" s="180" t="s">
        <v>1139</v>
      </c>
      <c r="B19" s="1289" t="str">
        <f>'vodovod-z.r.)'!B6</f>
        <v>5.4.3.7. VODOVOD - ZUNANJI RAZVOD</v>
      </c>
      <c r="C19" s="1290"/>
      <c r="D19" s="705">
        <f>'vodovod-z.r.)'!F83</f>
        <v>0</v>
      </c>
    </row>
    <row r="20" spans="1:4" ht="19.5" customHeight="1" thickBot="1">
      <c r="A20" s="180" t="s">
        <v>1139</v>
      </c>
      <c r="B20" s="1285" t="str">
        <f>'plin-z.r.'!B6</f>
        <v>5.4.3.8. PLIN - ZUNANJI RAZVOD</v>
      </c>
      <c r="C20" s="1286"/>
      <c r="D20" s="707">
        <f>'plin-z.r.'!F84</f>
        <v>0</v>
      </c>
    </row>
    <row r="21" spans="1:4" ht="19.5" customHeight="1" thickBot="1" thickTop="1">
      <c r="A21" s="180" t="s">
        <v>1139</v>
      </c>
      <c r="B21" s="1287" t="s">
        <v>240</v>
      </c>
      <c r="C21" s="1288"/>
      <c r="D21" s="706">
        <f>SUM(D12:D20)</f>
        <v>0</v>
      </c>
    </row>
  </sheetData>
  <sheetProtection password="CA21" sheet="1" objects="1" scenarios="1"/>
  <mergeCells count="13">
    <mergeCell ref="B3:D3"/>
    <mergeCell ref="B5:D5"/>
    <mergeCell ref="B7:D7"/>
    <mergeCell ref="B15:C15"/>
    <mergeCell ref="B12:C12"/>
    <mergeCell ref="B13:C13"/>
    <mergeCell ref="B14:C14"/>
    <mergeCell ref="B20:C20"/>
    <mergeCell ref="B21:C21"/>
    <mergeCell ref="B16:C16"/>
    <mergeCell ref="B17:C17"/>
    <mergeCell ref="B18:C18"/>
    <mergeCell ref="B19:C19"/>
  </mergeCells>
  <printOptions/>
  <pageMargins left="0.984251968503937" right="0.7086614173228347" top="0.984251968503937" bottom="0.9448818897637796" header="0.31496062992125984" footer="0.31496062992125984"/>
  <pageSetup horizontalDpi="300" verticalDpi="300" orientation="portrait" paperSize="9" r:id="rId1"/>
  <headerFooter>
    <oddFooter>&amp;LRazpisna dokumentacija - GRADNJE: POGLAVJE 4&amp;R&amp;P</oddFooter>
  </headerFooter>
</worksheet>
</file>

<file path=xl/worksheets/sheet18.xml><?xml version="1.0" encoding="utf-8"?>
<worksheet xmlns="http://schemas.openxmlformats.org/spreadsheetml/2006/main" xmlns:r="http://schemas.openxmlformats.org/officeDocument/2006/relationships">
  <sheetPr>
    <tabColor rgb="FF00B0F0"/>
  </sheetPr>
  <dimension ref="A1:G21"/>
  <sheetViews>
    <sheetView zoomScalePageLayoutView="0" workbookViewId="0" topLeftCell="A1">
      <selection activeCell="E1" sqref="E1:E65536"/>
    </sheetView>
  </sheetViews>
  <sheetFormatPr defaultColWidth="9.00390625" defaultRowHeight="12"/>
  <cols>
    <col min="1" max="1" width="5.875" style="734" customWidth="1"/>
    <col min="2" max="2" width="43.00390625" style="450" customWidth="1"/>
    <col min="3" max="3" width="6.00390625" style="644" customWidth="1"/>
    <col min="4" max="4" width="7.00390625" style="645" customWidth="1"/>
    <col min="5" max="5" width="11.375" style="451" customWidth="1"/>
    <col min="6" max="6" width="13.125" style="451" customWidth="1"/>
    <col min="7" max="7" width="9.125" style="449" customWidth="1"/>
    <col min="8" max="16384" width="9.125" style="447" customWidth="1"/>
  </cols>
  <sheetData>
    <row r="1" spans="1:6" ht="13.5">
      <c r="A1" s="728"/>
      <c r="B1" s="633" t="s">
        <v>871</v>
      </c>
      <c r="C1" s="632"/>
      <c r="D1" s="632"/>
      <c r="E1" s="632"/>
      <c r="F1" s="599"/>
    </row>
    <row r="2" spans="1:6" ht="12.75">
      <c r="A2" s="729"/>
      <c r="B2" s="634"/>
      <c r="C2" s="634"/>
      <c r="D2" s="634"/>
      <c r="E2" s="634"/>
      <c r="F2" s="599"/>
    </row>
    <row r="3" spans="1:6" ht="25.5">
      <c r="A3" s="710"/>
      <c r="B3" s="602" t="s">
        <v>1175</v>
      </c>
      <c r="C3" s="603" t="s">
        <v>940</v>
      </c>
      <c r="D3" s="604" t="s">
        <v>1151</v>
      </c>
      <c r="E3" s="635" t="s">
        <v>941</v>
      </c>
      <c r="F3" s="605" t="s">
        <v>942</v>
      </c>
    </row>
    <row r="4" spans="1:6" ht="12.75">
      <c r="A4" s="711"/>
      <c r="B4" s="190">
        <v>1</v>
      </c>
      <c r="C4" s="179">
        <v>2</v>
      </c>
      <c r="D4" s="191">
        <v>3</v>
      </c>
      <c r="E4" s="191">
        <v>4</v>
      </c>
      <c r="F4" s="192" t="s">
        <v>943</v>
      </c>
    </row>
    <row r="5" spans="1:6" ht="12.75">
      <c r="A5" s="730"/>
      <c r="B5" s="453"/>
      <c r="C5" s="636"/>
      <c r="D5" s="637"/>
      <c r="E5" s="454"/>
      <c r="F5" s="454"/>
    </row>
    <row r="6" spans="1:6" ht="13.5">
      <c r="A6" s="731"/>
      <c r="B6" s="455" t="s">
        <v>657</v>
      </c>
      <c r="C6" s="636"/>
      <c r="D6" s="637"/>
      <c r="E6" s="454"/>
      <c r="F6" s="454" t="str">
        <f>IF(D6&lt;&gt;0,D6*E6," ")</f>
        <v> </v>
      </c>
    </row>
    <row r="7" spans="1:6" ht="72">
      <c r="A7" s="732">
        <f>1</f>
        <v>1</v>
      </c>
      <c r="B7" s="638" t="s">
        <v>650</v>
      </c>
      <c r="C7" s="639" t="s">
        <v>1168</v>
      </c>
      <c r="D7" s="640">
        <v>1</v>
      </c>
      <c r="E7" s="454"/>
      <c r="F7" s="624" t="str">
        <f aca="true" t="shared" si="0" ref="F7:F13">IF(($D7*E7)=0," ",($D7*E7))</f>
        <v> </v>
      </c>
    </row>
    <row r="8" spans="1:6" ht="180">
      <c r="A8" s="732">
        <f aca="true" t="shared" si="1" ref="A8:A13">1+A7</f>
        <v>2</v>
      </c>
      <c r="B8" s="638" t="s">
        <v>651</v>
      </c>
      <c r="C8" s="639" t="s">
        <v>1168</v>
      </c>
      <c r="D8" s="640">
        <v>1</v>
      </c>
      <c r="E8" s="454"/>
      <c r="F8" s="624" t="str">
        <f t="shared" si="0"/>
        <v> </v>
      </c>
    </row>
    <row r="9" spans="1:6" ht="84">
      <c r="A9" s="732">
        <f t="shared" si="1"/>
        <v>3</v>
      </c>
      <c r="B9" s="638" t="s">
        <v>652</v>
      </c>
      <c r="C9" s="639" t="s">
        <v>1143</v>
      </c>
      <c r="D9" s="640">
        <v>16</v>
      </c>
      <c r="E9" s="454"/>
      <c r="F9" s="624" t="str">
        <f t="shared" si="0"/>
        <v> </v>
      </c>
    </row>
    <row r="10" spans="1:6" ht="60">
      <c r="A10" s="732">
        <f t="shared" si="1"/>
        <v>4</v>
      </c>
      <c r="B10" s="638" t="s">
        <v>653</v>
      </c>
      <c r="C10" s="639" t="s">
        <v>1143</v>
      </c>
      <c r="D10" s="640">
        <v>16</v>
      </c>
      <c r="E10" s="454"/>
      <c r="F10" s="624" t="str">
        <f t="shared" si="0"/>
        <v> </v>
      </c>
    </row>
    <row r="11" spans="1:6" ht="96">
      <c r="A11" s="714">
        <f t="shared" si="1"/>
        <v>5</v>
      </c>
      <c r="B11" s="623" t="s">
        <v>654</v>
      </c>
      <c r="C11" s="609" t="s">
        <v>274</v>
      </c>
      <c r="D11" s="610">
        <v>1</v>
      </c>
      <c r="E11" s="454"/>
      <c r="F11" s="454"/>
    </row>
    <row r="12" spans="1:6" ht="171">
      <c r="A12" s="714">
        <f t="shared" si="1"/>
        <v>6</v>
      </c>
      <c r="B12" s="623" t="s">
        <v>655</v>
      </c>
      <c r="C12" s="609" t="s">
        <v>1168</v>
      </c>
      <c r="D12" s="610">
        <v>1</v>
      </c>
      <c r="E12" s="454"/>
      <c r="F12" s="624" t="str">
        <f t="shared" si="0"/>
        <v> </v>
      </c>
    </row>
    <row r="13" spans="1:6" ht="60.75" thickBot="1">
      <c r="A13" s="715">
        <f t="shared" si="1"/>
        <v>7</v>
      </c>
      <c r="B13" s="641" t="s">
        <v>656</v>
      </c>
      <c r="C13" s="613" t="s">
        <v>1168</v>
      </c>
      <c r="D13" s="614">
        <v>1</v>
      </c>
      <c r="E13" s="472"/>
      <c r="F13" s="624" t="str">
        <f t="shared" si="0"/>
        <v> </v>
      </c>
    </row>
    <row r="14" spans="1:7" s="448" customFormat="1" ht="14.25" thickBot="1">
      <c r="A14" s="733"/>
      <c r="B14" s="470" t="str">
        <f>B6</f>
        <v>5.4.3.0 SPLOŠNO</v>
      </c>
      <c r="C14" s="642"/>
      <c r="D14" s="643"/>
      <c r="E14" s="471"/>
      <c r="F14" s="469">
        <f>SUM(F7:F13)</f>
        <v>0</v>
      </c>
      <c r="G14" s="452"/>
    </row>
    <row r="15" ht="12.75">
      <c r="F15" s="451" t="str">
        <f aca="true" t="shared" si="2" ref="F15:F21">IF(D15&lt;&gt;0,D15*E15," ")</f>
        <v> </v>
      </c>
    </row>
    <row r="16" ht="12.75">
      <c r="F16" s="451" t="str">
        <f t="shared" si="2"/>
        <v> </v>
      </c>
    </row>
    <row r="17" spans="1:6" ht="13.5">
      <c r="A17" s="735"/>
      <c r="B17" s="646"/>
      <c r="C17" s="78"/>
      <c r="D17" s="647"/>
      <c r="E17" s="648"/>
      <c r="F17" s="649"/>
    </row>
    <row r="18" spans="1:6" ht="12.75">
      <c r="A18" s="736"/>
      <c r="B18" s="650"/>
      <c r="C18" s="78"/>
      <c r="D18" s="647"/>
      <c r="E18" s="648"/>
      <c r="F18" s="649"/>
    </row>
    <row r="19" spans="1:6" ht="12.75">
      <c r="A19" s="736"/>
      <c r="B19" s="650"/>
      <c r="C19" s="78"/>
      <c r="D19" s="647"/>
      <c r="E19" s="648"/>
      <c r="F19" s="649"/>
    </row>
    <row r="20" ht="12.75">
      <c r="F20" s="451" t="str">
        <f t="shared" si="2"/>
        <v> </v>
      </c>
    </row>
    <row r="21" ht="12.75">
      <c r="F21" s="451" t="str">
        <f t="shared" si="2"/>
        <v> </v>
      </c>
    </row>
  </sheetData>
  <sheetProtection password="CA21" sheet="1" objects="1" scenarios="1"/>
  <protectedRanges>
    <protectedRange sqref="E1:E65536" name="Obseg1"/>
  </protectedRanges>
  <printOptions/>
  <pageMargins left="0.984251968503937" right="0.7086614173228347" top="0.984251968503937" bottom="0.9448818897637796" header="0.31496062992125984" footer="0.31496062992125984"/>
  <pageSetup horizontalDpi="300" verticalDpi="300" orientation="portrait" paperSize="9" r:id="rId1"/>
  <headerFooter>
    <oddFooter>&amp;LRazpisna dokumentacija - GRADNJE: POGLAVJE 4&amp;R&amp;P</oddFooter>
  </headerFooter>
</worksheet>
</file>

<file path=xl/worksheets/sheet19.xml><?xml version="1.0" encoding="utf-8"?>
<worksheet xmlns="http://schemas.openxmlformats.org/spreadsheetml/2006/main" xmlns:r="http://schemas.openxmlformats.org/officeDocument/2006/relationships">
  <sheetPr>
    <tabColor rgb="FF00B0F0"/>
  </sheetPr>
  <dimension ref="A1:F164"/>
  <sheetViews>
    <sheetView zoomScalePageLayoutView="0" workbookViewId="0" topLeftCell="A1">
      <selection activeCell="B9" sqref="B9:F9"/>
    </sheetView>
  </sheetViews>
  <sheetFormatPr defaultColWidth="9.00390625" defaultRowHeight="12"/>
  <cols>
    <col min="1" max="1" width="5.25390625" style="722" customWidth="1"/>
    <col min="2" max="2" width="43.00390625" style="463" customWidth="1"/>
    <col min="3" max="3" width="6.25390625" style="630" customWidth="1"/>
    <col min="4" max="4" width="7.625" style="631" customWidth="1"/>
    <col min="5" max="5" width="12.25390625" style="461" customWidth="1"/>
    <col min="6" max="6" width="13.625" style="464" customWidth="1"/>
    <col min="7" max="16384" width="9.125" style="456" customWidth="1"/>
  </cols>
  <sheetData>
    <row r="1" spans="1:6" ht="13.5">
      <c r="A1" s="708"/>
      <c r="B1" s="598" t="s">
        <v>871</v>
      </c>
      <c r="C1" s="134"/>
      <c r="D1" s="134"/>
      <c r="E1" s="599"/>
      <c r="F1" s="599"/>
    </row>
    <row r="2" spans="1:6" ht="12.75">
      <c r="A2" s="709"/>
      <c r="B2" s="600"/>
      <c r="C2" s="600"/>
      <c r="D2" s="600"/>
      <c r="E2" s="601"/>
      <c r="F2" s="599"/>
    </row>
    <row r="3" spans="1:6" ht="25.5">
      <c r="A3" s="710"/>
      <c r="B3" s="602" t="s">
        <v>1175</v>
      </c>
      <c r="C3" s="603" t="s">
        <v>940</v>
      </c>
      <c r="D3" s="604" t="s">
        <v>1151</v>
      </c>
      <c r="E3" s="605" t="s">
        <v>405</v>
      </c>
      <c r="F3" s="605" t="s">
        <v>942</v>
      </c>
    </row>
    <row r="4" spans="1:6" ht="12.75">
      <c r="A4" s="711"/>
      <c r="B4" s="190">
        <v>1</v>
      </c>
      <c r="C4" s="179">
        <v>2</v>
      </c>
      <c r="D4" s="191">
        <v>3</v>
      </c>
      <c r="E4" s="670">
        <v>4</v>
      </c>
      <c r="F4" s="192" t="s">
        <v>943</v>
      </c>
    </row>
    <row r="5" spans="1:6" ht="12.75">
      <c r="A5" s="712"/>
      <c r="B5" s="457"/>
      <c r="C5" s="606"/>
      <c r="D5" s="607"/>
      <c r="E5" s="466"/>
      <c r="F5" s="458"/>
    </row>
    <row r="6" spans="1:6" s="446" customFormat="1" ht="13.5">
      <c r="A6" s="713"/>
      <c r="B6" s="608" t="s">
        <v>406</v>
      </c>
      <c r="C6" s="609"/>
      <c r="D6" s="610"/>
      <c r="E6" s="466"/>
      <c r="F6" s="458" t="str">
        <f>IF(D6&lt;&gt;0,D6*E6," ")</f>
        <v> </v>
      </c>
    </row>
    <row r="7" spans="1:6" s="446" customFormat="1" ht="12.75">
      <c r="A7" s="713"/>
      <c r="B7" s="611"/>
      <c r="C7" s="609"/>
      <c r="D7" s="610"/>
      <c r="E7" s="466"/>
      <c r="F7" s="458"/>
    </row>
    <row r="8" spans="1:6" s="447" customFormat="1" ht="37.5" customHeight="1">
      <c r="A8" s="713"/>
      <c r="B8" s="1298" t="s">
        <v>395</v>
      </c>
      <c r="C8" s="1299"/>
      <c r="D8" s="1299"/>
      <c r="E8" s="1299"/>
      <c r="F8" s="1300"/>
    </row>
    <row r="9" spans="1:6" s="447" customFormat="1" ht="48" customHeight="1">
      <c r="A9" s="713"/>
      <c r="B9" s="1298" t="s">
        <v>396</v>
      </c>
      <c r="C9" s="1299"/>
      <c r="D9" s="1299"/>
      <c r="E9" s="1299"/>
      <c r="F9" s="1300"/>
    </row>
    <row r="10" spans="1:6" s="447" customFormat="1" ht="52.5" customHeight="1">
      <c r="A10" s="713"/>
      <c r="B10" s="1298" t="s">
        <v>397</v>
      </c>
      <c r="C10" s="1299"/>
      <c r="D10" s="1299"/>
      <c r="E10" s="1299"/>
      <c r="F10" s="1300"/>
    </row>
    <row r="11" spans="1:6" s="447" customFormat="1" ht="49.5" customHeight="1">
      <c r="A11" s="713"/>
      <c r="B11" s="1298" t="s">
        <v>398</v>
      </c>
      <c r="C11" s="1299"/>
      <c r="D11" s="1299"/>
      <c r="E11" s="1299"/>
      <c r="F11" s="1300"/>
    </row>
    <row r="12" spans="1:6" s="447" customFormat="1" ht="33" customHeight="1">
      <c r="A12" s="713"/>
      <c r="B12" s="1298" t="s">
        <v>287</v>
      </c>
      <c r="C12" s="1299"/>
      <c r="D12" s="1299"/>
      <c r="E12" s="1299"/>
      <c r="F12" s="1300"/>
    </row>
    <row r="13" spans="1:6" s="465" customFormat="1" ht="12.75">
      <c r="A13" s="727"/>
      <c r="B13" s="612"/>
      <c r="C13" s="613"/>
      <c r="D13" s="614"/>
      <c r="E13" s="474"/>
      <c r="F13" s="615"/>
    </row>
    <row r="14" spans="1:6" s="465" customFormat="1" ht="84">
      <c r="A14" s="1295">
        <v>1</v>
      </c>
      <c r="B14" s="616" t="s">
        <v>399</v>
      </c>
      <c r="C14" s="613"/>
      <c r="D14" s="614"/>
      <c r="E14" s="474"/>
      <c r="F14" s="615"/>
    </row>
    <row r="15" spans="1:6" s="465" customFormat="1" ht="120">
      <c r="A15" s="1296"/>
      <c r="B15" s="617" t="s">
        <v>400</v>
      </c>
      <c r="C15" s="618"/>
      <c r="D15" s="619"/>
      <c r="E15" s="620"/>
      <c r="F15" s="621"/>
    </row>
    <row r="16" spans="1:6" s="447" customFormat="1" ht="12.75">
      <c r="A16" s="1296"/>
      <c r="B16" s="617" t="s">
        <v>288</v>
      </c>
      <c r="C16" s="618"/>
      <c r="D16" s="619"/>
      <c r="E16" s="622"/>
      <c r="F16" s="621"/>
    </row>
    <row r="17" spans="1:6" s="447" customFormat="1" ht="12.75">
      <c r="A17" s="1296"/>
      <c r="B17" s="623" t="s">
        <v>289</v>
      </c>
      <c r="C17" s="609"/>
      <c r="D17" s="610"/>
      <c r="E17" s="454"/>
      <c r="F17" s="624"/>
    </row>
    <row r="18" spans="1:6" s="447" customFormat="1" ht="12.75">
      <c r="A18" s="1296"/>
      <c r="B18" s="403" t="s">
        <v>843</v>
      </c>
      <c r="C18" s="609"/>
      <c r="D18" s="610"/>
      <c r="E18" s="454"/>
      <c r="F18" s="624" t="str">
        <f>IF(($D18*E18)=0," ",($D18*E18))</f>
        <v> </v>
      </c>
    </row>
    <row r="19" spans="1:6" s="447" customFormat="1" ht="12.75">
      <c r="A19" s="1296"/>
      <c r="B19" s="403" t="s">
        <v>844</v>
      </c>
      <c r="C19" s="609"/>
      <c r="D19" s="610"/>
      <c r="E19" s="454"/>
      <c r="F19" s="624"/>
    </row>
    <row r="20" spans="1:6" s="447" customFormat="1" ht="12.75">
      <c r="A20" s="1296"/>
      <c r="B20" s="403" t="s">
        <v>845</v>
      </c>
      <c r="C20" s="609"/>
      <c r="D20" s="610"/>
      <c r="E20" s="454"/>
      <c r="F20" s="624"/>
    </row>
    <row r="21" spans="1:6" s="447" customFormat="1" ht="12.75">
      <c r="A21" s="1297"/>
      <c r="B21" s="403" t="s">
        <v>846</v>
      </c>
      <c r="C21" s="609" t="s">
        <v>1140</v>
      </c>
      <c r="D21" s="610">
        <v>1</v>
      </c>
      <c r="E21" s="454"/>
      <c r="F21" s="624" t="str">
        <f>IF(($D21*E21)=0," ",($D21*E21))</f>
        <v> </v>
      </c>
    </row>
    <row r="22" spans="1:6" s="447" customFormat="1" ht="96">
      <c r="A22" s="1295">
        <f>1+A14</f>
        <v>2</v>
      </c>
      <c r="B22" s="403" t="s">
        <v>401</v>
      </c>
      <c r="C22" s="609"/>
      <c r="D22" s="610"/>
      <c r="E22" s="454"/>
      <c r="F22" s="624"/>
    </row>
    <row r="23" spans="1:6" s="447" customFormat="1" ht="12.75">
      <c r="A23" s="1296"/>
      <c r="B23" s="403" t="s">
        <v>290</v>
      </c>
      <c r="C23" s="609"/>
      <c r="D23" s="610"/>
      <c r="E23" s="454"/>
      <c r="F23" s="624"/>
    </row>
    <row r="24" spans="1:6" s="447" customFormat="1" ht="12.75">
      <c r="A24" s="1296"/>
      <c r="B24" s="403" t="s">
        <v>291</v>
      </c>
      <c r="C24" s="609"/>
      <c r="D24" s="610"/>
      <c r="E24" s="454"/>
      <c r="F24" s="624"/>
    </row>
    <row r="25" spans="1:6" s="447" customFormat="1" ht="12.75">
      <c r="A25" s="1296"/>
      <c r="B25" s="403" t="s">
        <v>292</v>
      </c>
      <c r="C25" s="609" t="s">
        <v>1140</v>
      </c>
      <c r="D25" s="610">
        <v>1</v>
      </c>
      <c r="E25" s="454"/>
      <c r="F25" s="624" t="str">
        <f>IF(($D25*E25)=0," ",($D25*E25))</f>
        <v> </v>
      </c>
    </row>
    <row r="26" spans="1:6" s="447" customFormat="1" ht="24">
      <c r="A26" s="1297"/>
      <c r="B26" s="623" t="s">
        <v>293</v>
      </c>
      <c r="C26" s="609"/>
      <c r="D26" s="610"/>
      <c r="E26" s="454"/>
      <c r="F26" s="624"/>
    </row>
    <row r="27" spans="1:6" s="447" customFormat="1" ht="96">
      <c r="A27" s="1295">
        <f>1+A22</f>
        <v>3</v>
      </c>
      <c r="B27" s="403" t="s">
        <v>402</v>
      </c>
      <c r="C27" s="609"/>
      <c r="D27" s="610"/>
      <c r="E27" s="454"/>
      <c r="F27" s="624"/>
    </row>
    <row r="28" spans="1:6" s="447" customFormat="1" ht="12.75">
      <c r="A28" s="1296"/>
      <c r="B28" s="403" t="s">
        <v>288</v>
      </c>
      <c r="C28" s="609"/>
      <c r="D28" s="610"/>
      <c r="E28" s="454"/>
      <c r="F28" s="624"/>
    </row>
    <row r="29" spans="1:6" s="447" customFormat="1" ht="12.75">
      <c r="A29" s="1296"/>
      <c r="B29" s="403" t="s">
        <v>294</v>
      </c>
      <c r="C29" s="609"/>
      <c r="D29" s="610"/>
      <c r="E29" s="454"/>
      <c r="F29" s="624"/>
    </row>
    <row r="30" spans="1:6" s="447" customFormat="1" ht="12.75">
      <c r="A30" s="1297"/>
      <c r="B30" s="403" t="s">
        <v>295</v>
      </c>
      <c r="C30" s="609" t="s">
        <v>1140</v>
      </c>
      <c r="D30" s="610">
        <v>1</v>
      </c>
      <c r="E30" s="454"/>
      <c r="F30" s="624" t="str">
        <f>IF(($D30*E30)=0," ",($D30*E30))</f>
        <v> </v>
      </c>
    </row>
    <row r="31" spans="1:6" s="447" customFormat="1" ht="48">
      <c r="A31" s="1295">
        <f>1+A27</f>
        <v>4</v>
      </c>
      <c r="B31" s="403" t="s">
        <v>296</v>
      </c>
      <c r="C31" s="609"/>
      <c r="D31" s="610"/>
      <c r="E31" s="454"/>
      <c r="F31" s="624"/>
    </row>
    <row r="32" spans="1:6" ht="12.75">
      <c r="A32" s="1296"/>
      <c r="B32" s="403" t="s">
        <v>297</v>
      </c>
      <c r="C32" s="609"/>
      <c r="D32" s="610"/>
      <c r="E32" s="466"/>
      <c r="F32" s="624"/>
    </row>
    <row r="33" spans="1:6" ht="12.75">
      <c r="A33" s="1296"/>
      <c r="B33" s="403" t="s">
        <v>298</v>
      </c>
      <c r="C33" s="609"/>
      <c r="D33" s="610"/>
      <c r="E33" s="466"/>
      <c r="F33" s="624"/>
    </row>
    <row r="34" spans="1:6" ht="12.75">
      <c r="A34" s="1296"/>
      <c r="B34" s="403" t="s">
        <v>299</v>
      </c>
      <c r="C34" s="609"/>
      <c r="D34" s="610"/>
      <c r="E34" s="466"/>
      <c r="F34" s="624"/>
    </row>
    <row r="35" spans="1:6" ht="12.75">
      <c r="A35" s="1296"/>
      <c r="B35" s="403" t="s">
        <v>300</v>
      </c>
      <c r="C35" s="609" t="s">
        <v>1140</v>
      </c>
      <c r="D35" s="610">
        <v>1</v>
      </c>
      <c r="E35" s="466"/>
      <c r="F35" s="624" t="str">
        <f>IF(($D35*E35)=0," ",($D35*E35))</f>
        <v> </v>
      </c>
    </row>
    <row r="36" spans="1:6" ht="12.75">
      <c r="A36" s="1296"/>
      <c r="B36" s="403"/>
      <c r="C36" s="609"/>
      <c r="D36" s="610"/>
      <c r="E36" s="466"/>
      <c r="F36" s="624"/>
    </row>
    <row r="37" spans="1:6" ht="12.75">
      <c r="A37" s="1296"/>
      <c r="B37" s="403" t="s">
        <v>301</v>
      </c>
      <c r="C37" s="609"/>
      <c r="D37" s="610"/>
      <c r="E37" s="466"/>
      <c r="F37" s="624"/>
    </row>
    <row r="38" spans="1:6" ht="12.75">
      <c r="A38" s="1296"/>
      <c r="B38" s="403" t="s">
        <v>302</v>
      </c>
      <c r="C38" s="609"/>
      <c r="D38" s="610"/>
      <c r="E38" s="466"/>
      <c r="F38" s="624"/>
    </row>
    <row r="39" spans="1:6" ht="12.75">
      <c r="A39" s="1297"/>
      <c r="B39" s="403" t="s">
        <v>300</v>
      </c>
      <c r="C39" s="609" t="s">
        <v>1140</v>
      </c>
      <c r="D39" s="610">
        <v>1</v>
      </c>
      <c r="E39" s="466"/>
      <c r="F39" s="624" t="str">
        <f>IF(($D39*E39)=0," ",($D39*E39))</f>
        <v> </v>
      </c>
    </row>
    <row r="40" spans="1:6" ht="36">
      <c r="A40" s="1295">
        <f>1+A31</f>
        <v>5</v>
      </c>
      <c r="B40" s="403" t="s">
        <v>303</v>
      </c>
      <c r="C40" s="609"/>
      <c r="D40" s="610"/>
      <c r="E40" s="466"/>
      <c r="F40" s="624"/>
    </row>
    <row r="41" spans="1:6" ht="12.75">
      <c r="A41" s="1296"/>
      <c r="B41" s="403" t="s">
        <v>297</v>
      </c>
      <c r="C41" s="609"/>
      <c r="D41" s="610"/>
      <c r="E41" s="466"/>
      <c r="F41" s="624"/>
    </row>
    <row r="42" spans="1:6" ht="12.75">
      <c r="A42" s="1296"/>
      <c r="B42" s="403" t="s">
        <v>304</v>
      </c>
      <c r="C42" s="609"/>
      <c r="D42" s="610"/>
      <c r="E42" s="466"/>
      <c r="F42" s="624"/>
    </row>
    <row r="43" spans="1:6" ht="12.75">
      <c r="A43" s="1297"/>
      <c r="B43" s="403" t="s">
        <v>305</v>
      </c>
      <c r="C43" s="609" t="s">
        <v>1140</v>
      </c>
      <c r="D43" s="610">
        <v>3</v>
      </c>
      <c r="E43" s="466"/>
      <c r="F43" s="624" t="str">
        <f>IF(($D43*E43)=0," ",($D43*E43))</f>
        <v> </v>
      </c>
    </row>
    <row r="44" spans="1:6" ht="60">
      <c r="A44" s="1295">
        <f>1+A40</f>
        <v>6</v>
      </c>
      <c r="B44" s="623" t="s">
        <v>306</v>
      </c>
      <c r="C44" s="609"/>
      <c r="D44" s="610"/>
      <c r="E44" s="466"/>
      <c r="F44" s="624"/>
    </row>
    <row r="45" spans="1:6" ht="12.75">
      <c r="A45" s="1296"/>
      <c r="B45" s="403" t="s">
        <v>297</v>
      </c>
      <c r="C45" s="609"/>
      <c r="D45" s="610"/>
      <c r="E45" s="466"/>
      <c r="F45" s="624"/>
    </row>
    <row r="46" spans="1:6" ht="12.75">
      <c r="A46" s="1296"/>
      <c r="B46" s="403" t="s">
        <v>307</v>
      </c>
      <c r="C46" s="609"/>
      <c r="D46" s="610"/>
      <c r="E46" s="466"/>
      <c r="F46" s="624"/>
    </row>
    <row r="47" spans="1:6" ht="12.75">
      <c r="A47" s="1297"/>
      <c r="B47" s="403" t="s">
        <v>308</v>
      </c>
      <c r="C47" s="609" t="s">
        <v>1140</v>
      </c>
      <c r="D47" s="610">
        <v>2</v>
      </c>
      <c r="E47" s="466"/>
      <c r="F47" s="624" t="str">
        <f>IF(($D47*E47)=0," ",($D47*E47))</f>
        <v> </v>
      </c>
    </row>
    <row r="48" spans="1:6" ht="36">
      <c r="A48" s="1295">
        <f>1+A44</f>
        <v>7</v>
      </c>
      <c r="B48" s="623" t="s">
        <v>309</v>
      </c>
      <c r="C48" s="609"/>
      <c r="D48" s="610"/>
      <c r="E48" s="466"/>
      <c r="F48" s="624"/>
    </row>
    <row r="49" spans="1:6" ht="12.75">
      <c r="A49" s="1296"/>
      <c r="B49" s="403" t="s">
        <v>310</v>
      </c>
      <c r="C49" s="609"/>
      <c r="D49" s="610"/>
      <c r="E49" s="466"/>
      <c r="F49" s="624"/>
    </row>
    <row r="50" spans="1:6" ht="12.75">
      <c r="A50" s="1296"/>
      <c r="B50" s="403" t="s">
        <v>311</v>
      </c>
      <c r="C50" s="609"/>
      <c r="D50" s="610"/>
      <c r="E50" s="466"/>
      <c r="F50" s="624"/>
    </row>
    <row r="51" spans="1:6" s="447" customFormat="1" ht="12.75">
      <c r="A51" s="1297"/>
      <c r="B51" s="403" t="s">
        <v>312</v>
      </c>
      <c r="C51" s="609" t="s">
        <v>1168</v>
      </c>
      <c r="D51" s="610">
        <v>1</v>
      </c>
      <c r="E51" s="454"/>
      <c r="F51" s="624" t="str">
        <f>IF(($D51*E51)=0," ",($D51*E51))</f>
        <v> </v>
      </c>
    </row>
    <row r="52" spans="1:6" s="447" customFormat="1" ht="24">
      <c r="A52" s="1295">
        <f>1+A48</f>
        <v>8</v>
      </c>
      <c r="B52" s="623" t="s">
        <v>313</v>
      </c>
      <c r="C52" s="609"/>
      <c r="D52" s="610"/>
      <c r="E52" s="454"/>
      <c r="F52" s="624"/>
    </row>
    <row r="53" spans="1:6" s="447" customFormat="1" ht="12.75">
      <c r="A53" s="1296"/>
      <c r="B53" s="403" t="s">
        <v>297</v>
      </c>
      <c r="C53" s="609"/>
      <c r="D53" s="610"/>
      <c r="E53" s="454"/>
      <c r="F53" s="624"/>
    </row>
    <row r="54" spans="1:6" s="447" customFormat="1" ht="12.75">
      <c r="A54" s="1296"/>
      <c r="B54" s="403" t="s">
        <v>314</v>
      </c>
      <c r="C54" s="609"/>
      <c r="D54" s="610"/>
      <c r="E54" s="454"/>
      <c r="F54" s="624"/>
    </row>
    <row r="55" spans="1:6" s="447" customFormat="1" ht="12.75">
      <c r="A55" s="1297"/>
      <c r="B55" s="403" t="s">
        <v>315</v>
      </c>
      <c r="C55" s="609" t="s">
        <v>1168</v>
      </c>
      <c r="D55" s="610">
        <v>1</v>
      </c>
      <c r="E55" s="454"/>
      <c r="F55" s="624" t="str">
        <f>IF(($D55*E55)=0," ",($D55*E55))</f>
        <v> </v>
      </c>
    </row>
    <row r="56" spans="1:6" s="447" customFormat="1" ht="48">
      <c r="A56" s="1295">
        <f>1+A52</f>
        <v>9</v>
      </c>
      <c r="B56" s="623" t="s">
        <v>316</v>
      </c>
      <c r="C56" s="609"/>
      <c r="D56" s="610"/>
      <c r="E56" s="454"/>
      <c r="F56" s="624"/>
    </row>
    <row r="57" spans="1:6" s="447" customFormat="1" ht="12.75">
      <c r="A57" s="1296"/>
      <c r="B57" s="403" t="s">
        <v>317</v>
      </c>
      <c r="C57" s="609"/>
      <c r="D57" s="610"/>
      <c r="E57" s="454"/>
      <c r="F57" s="624"/>
    </row>
    <row r="58" spans="1:6" s="447" customFormat="1" ht="12.75">
      <c r="A58" s="1297"/>
      <c r="B58" s="403" t="s">
        <v>318</v>
      </c>
      <c r="C58" s="609" t="s">
        <v>1168</v>
      </c>
      <c r="D58" s="610">
        <v>1</v>
      </c>
      <c r="E58" s="454"/>
      <c r="F58" s="624" t="str">
        <f>IF(($D58*E58)=0," ",($D58*E58))</f>
        <v> </v>
      </c>
    </row>
    <row r="59" spans="1:6" s="447" customFormat="1" ht="48">
      <c r="A59" s="1295">
        <f>1+A56</f>
        <v>10</v>
      </c>
      <c r="B59" s="403" t="s">
        <v>319</v>
      </c>
      <c r="C59" s="609"/>
      <c r="D59" s="610"/>
      <c r="E59" s="454"/>
      <c r="F59" s="624"/>
    </row>
    <row r="60" spans="1:6" s="447" customFormat="1" ht="12.75">
      <c r="A60" s="1296"/>
      <c r="B60" s="403" t="s">
        <v>317</v>
      </c>
      <c r="C60" s="609"/>
      <c r="D60" s="610"/>
      <c r="E60" s="454"/>
      <c r="F60" s="624"/>
    </row>
    <row r="61" spans="1:6" s="447" customFormat="1" ht="12.75">
      <c r="A61" s="1296"/>
      <c r="B61" s="403" t="s">
        <v>320</v>
      </c>
      <c r="C61" s="609"/>
      <c r="D61" s="610"/>
      <c r="E61" s="454"/>
      <c r="F61" s="624"/>
    </row>
    <row r="62" spans="1:6" s="447" customFormat="1" ht="12.75">
      <c r="A62" s="1296"/>
      <c r="B62" s="403" t="s">
        <v>321</v>
      </c>
      <c r="C62" s="609"/>
      <c r="D62" s="610"/>
      <c r="E62" s="454"/>
      <c r="F62" s="624"/>
    </row>
    <row r="63" spans="1:6" s="447" customFormat="1" ht="12.75">
      <c r="A63" s="1296"/>
      <c r="B63" s="403" t="s">
        <v>322</v>
      </c>
      <c r="C63" s="609"/>
      <c r="D63" s="610"/>
      <c r="E63" s="454"/>
      <c r="F63" s="624"/>
    </row>
    <row r="64" spans="1:6" s="447" customFormat="1" ht="12.75">
      <c r="A64" s="1296"/>
      <c r="B64" s="403" t="s">
        <v>323</v>
      </c>
      <c r="C64" s="609"/>
      <c r="D64" s="610"/>
      <c r="E64" s="454"/>
      <c r="F64" s="624"/>
    </row>
    <row r="65" spans="1:6" s="447" customFormat="1" ht="12.75">
      <c r="A65" s="1296"/>
      <c r="B65" s="403" t="s">
        <v>324</v>
      </c>
      <c r="C65" s="609"/>
      <c r="D65" s="610"/>
      <c r="E65" s="454"/>
      <c r="F65" s="624"/>
    </row>
    <row r="66" spans="1:6" s="447" customFormat="1" ht="24">
      <c r="A66" s="1296"/>
      <c r="B66" s="403" t="s">
        <v>325</v>
      </c>
      <c r="C66" s="609" t="s">
        <v>1140</v>
      </c>
      <c r="D66" s="610">
        <v>2</v>
      </c>
      <c r="E66" s="454"/>
      <c r="F66" s="624" t="str">
        <f>IF(($D66*E66)=0," ",($D66*E66))</f>
        <v> </v>
      </c>
    </row>
    <row r="67" spans="1:6" s="447" customFormat="1" ht="12.75">
      <c r="A67" s="1297"/>
      <c r="B67" s="623" t="s">
        <v>326</v>
      </c>
      <c r="C67" s="609"/>
      <c r="D67" s="610"/>
      <c r="E67" s="454"/>
      <c r="F67" s="624"/>
    </row>
    <row r="68" spans="1:6" s="447" customFormat="1" ht="60">
      <c r="A68" s="1295">
        <f>1+A59</f>
        <v>11</v>
      </c>
      <c r="B68" s="403" t="s">
        <v>327</v>
      </c>
      <c r="C68" s="609"/>
      <c r="D68" s="610"/>
      <c r="E68" s="454"/>
      <c r="F68" s="624"/>
    </row>
    <row r="69" spans="1:6" s="447" customFormat="1" ht="12.75">
      <c r="A69" s="1296"/>
      <c r="B69" s="403" t="s">
        <v>328</v>
      </c>
      <c r="C69" s="609"/>
      <c r="D69" s="610"/>
      <c r="E69" s="454"/>
      <c r="F69" s="624"/>
    </row>
    <row r="70" spans="1:6" s="447" customFormat="1" ht="12.75">
      <c r="A70" s="1296"/>
      <c r="B70" s="403" t="s">
        <v>329</v>
      </c>
      <c r="C70" s="609"/>
      <c r="D70" s="610"/>
      <c r="E70" s="454"/>
      <c r="F70" s="624"/>
    </row>
    <row r="71" spans="1:6" s="447" customFormat="1" ht="12.75">
      <c r="A71" s="1296"/>
      <c r="B71" s="403" t="s">
        <v>330</v>
      </c>
      <c r="C71" s="609"/>
      <c r="D71" s="610"/>
      <c r="E71" s="454"/>
      <c r="F71" s="624"/>
    </row>
    <row r="72" spans="1:6" s="447" customFormat="1" ht="12.75">
      <c r="A72" s="1296"/>
      <c r="B72" s="403" t="s">
        <v>331</v>
      </c>
      <c r="C72" s="609"/>
      <c r="D72" s="610"/>
      <c r="E72" s="454"/>
      <c r="F72" s="624"/>
    </row>
    <row r="73" spans="1:6" s="447" customFormat="1" ht="12.75">
      <c r="A73" s="1297"/>
      <c r="B73" s="403" t="s">
        <v>332</v>
      </c>
      <c r="C73" s="609" t="s">
        <v>1140</v>
      </c>
      <c r="D73" s="610">
        <v>1</v>
      </c>
      <c r="E73" s="454"/>
      <c r="F73" s="624" t="str">
        <f>IF(($D73*E73)=0," ",($D73*E73))</f>
        <v> </v>
      </c>
    </row>
    <row r="74" spans="1:6" s="447" customFormat="1" ht="60">
      <c r="A74" s="1295">
        <f>1+A68</f>
        <v>12</v>
      </c>
      <c r="B74" s="403" t="s">
        <v>333</v>
      </c>
      <c r="C74" s="609"/>
      <c r="D74" s="610"/>
      <c r="E74" s="454"/>
      <c r="F74" s="624"/>
    </row>
    <row r="75" spans="1:6" s="447" customFormat="1" ht="12.75">
      <c r="A75" s="1296"/>
      <c r="B75" s="403" t="s">
        <v>328</v>
      </c>
      <c r="C75" s="609"/>
      <c r="D75" s="610"/>
      <c r="E75" s="454"/>
      <c r="F75" s="624"/>
    </row>
    <row r="76" spans="1:6" s="447" customFormat="1" ht="12.75">
      <c r="A76" s="1296"/>
      <c r="B76" s="403" t="s">
        <v>334</v>
      </c>
      <c r="C76" s="609"/>
      <c r="D76" s="610"/>
      <c r="E76" s="454"/>
      <c r="F76" s="624"/>
    </row>
    <row r="77" spans="1:6" s="447" customFormat="1" ht="12.75">
      <c r="A77" s="1296"/>
      <c r="B77" s="403" t="s">
        <v>335</v>
      </c>
      <c r="C77" s="609"/>
      <c r="D77" s="610"/>
      <c r="E77" s="454"/>
      <c r="F77" s="624"/>
    </row>
    <row r="78" spans="1:6" s="447" customFormat="1" ht="12.75">
      <c r="A78" s="1296"/>
      <c r="B78" s="403" t="s">
        <v>336</v>
      </c>
      <c r="C78" s="609"/>
      <c r="D78" s="610"/>
      <c r="E78" s="454"/>
      <c r="F78" s="624"/>
    </row>
    <row r="79" spans="1:6" s="447" customFormat="1" ht="12.75">
      <c r="A79" s="1296"/>
      <c r="B79" s="403" t="s">
        <v>282</v>
      </c>
      <c r="C79" s="609" t="s">
        <v>1140</v>
      </c>
      <c r="D79" s="610">
        <v>1</v>
      </c>
      <c r="E79" s="454"/>
      <c r="F79" s="624" t="str">
        <f>IF(($D79*E79)=0," ",($D79*E79))</f>
        <v> </v>
      </c>
    </row>
    <row r="80" spans="1:6" s="447" customFormat="1" ht="12.75">
      <c r="A80" s="1296"/>
      <c r="B80" s="403"/>
      <c r="C80" s="609"/>
      <c r="D80" s="610"/>
      <c r="E80" s="454"/>
      <c r="F80" s="624"/>
    </row>
    <row r="81" spans="1:6" s="447" customFormat="1" ht="12.75">
      <c r="A81" s="1296"/>
      <c r="B81" s="403" t="s">
        <v>337</v>
      </c>
      <c r="C81" s="609"/>
      <c r="D81" s="610"/>
      <c r="E81" s="454"/>
      <c r="F81" s="624"/>
    </row>
    <row r="82" spans="1:6" s="447" customFormat="1" ht="12.75">
      <c r="A82" s="1296"/>
      <c r="B82" s="403" t="s">
        <v>338</v>
      </c>
      <c r="C82" s="609"/>
      <c r="D82" s="610"/>
      <c r="E82" s="454"/>
      <c r="F82" s="624"/>
    </row>
    <row r="83" spans="1:6" s="447" customFormat="1" ht="12.75">
      <c r="A83" s="1296"/>
      <c r="B83" s="403" t="s">
        <v>339</v>
      </c>
      <c r="C83" s="609"/>
      <c r="D83" s="610"/>
      <c r="E83" s="454"/>
      <c r="F83" s="624"/>
    </row>
    <row r="84" spans="1:6" s="447" customFormat="1" ht="12.75">
      <c r="A84" s="1297"/>
      <c r="B84" s="403" t="s">
        <v>278</v>
      </c>
      <c r="C84" s="609" t="s">
        <v>1140</v>
      </c>
      <c r="D84" s="610">
        <v>3</v>
      </c>
      <c r="E84" s="454"/>
      <c r="F84" s="624" t="str">
        <f>IF(($D84*E84)=0," ",($D84*E84))</f>
        <v> </v>
      </c>
    </row>
    <row r="85" spans="1:6" s="447" customFormat="1" ht="96">
      <c r="A85" s="1295">
        <f>1+A74</f>
        <v>13</v>
      </c>
      <c r="B85" s="403" t="s">
        <v>403</v>
      </c>
      <c r="C85" s="609"/>
      <c r="D85" s="610"/>
      <c r="E85" s="454"/>
      <c r="F85" s="624"/>
    </row>
    <row r="86" spans="1:6" s="447" customFormat="1" ht="12.75">
      <c r="A86" s="1296"/>
      <c r="B86" s="403" t="s">
        <v>340</v>
      </c>
      <c r="C86" s="609"/>
      <c r="D86" s="610"/>
      <c r="E86" s="454"/>
      <c r="F86" s="624"/>
    </row>
    <row r="87" spans="1:6" s="447" customFormat="1" ht="12.75">
      <c r="A87" s="1296"/>
      <c r="B87" s="403" t="s">
        <v>341</v>
      </c>
      <c r="C87" s="609"/>
      <c r="D87" s="610"/>
      <c r="E87" s="454"/>
      <c r="F87" s="624"/>
    </row>
    <row r="88" spans="1:6" s="447" customFormat="1" ht="12.75">
      <c r="A88" s="1296"/>
      <c r="B88" s="403" t="s">
        <v>342</v>
      </c>
      <c r="C88" s="609"/>
      <c r="D88" s="610"/>
      <c r="E88" s="454"/>
      <c r="F88" s="624"/>
    </row>
    <row r="89" spans="1:6" s="447" customFormat="1" ht="12.75">
      <c r="A89" s="1296"/>
      <c r="B89" s="403" t="s">
        <v>343</v>
      </c>
      <c r="C89" s="609"/>
      <c r="D89" s="610"/>
      <c r="E89" s="454"/>
      <c r="F89" s="624"/>
    </row>
    <row r="90" spans="1:6" s="447" customFormat="1" ht="12.75">
      <c r="A90" s="1297"/>
      <c r="B90" s="403" t="s">
        <v>344</v>
      </c>
      <c r="C90" s="609" t="s">
        <v>1140</v>
      </c>
      <c r="D90" s="610">
        <v>1</v>
      </c>
      <c r="E90" s="454"/>
      <c r="F90" s="624" t="str">
        <f>IF(($D90*E90)=0," ",($D90*E90))</f>
        <v> </v>
      </c>
    </row>
    <row r="91" spans="1:6" s="447" customFormat="1" ht="48">
      <c r="A91" s="714">
        <f>1+A85</f>
        <v>14</v>
      </c>
      <c r="B91" s="403" t="s">
        <v>345</v>
      </c>
      <c r="C91" s="609" t="s">
        <v>847</v>
      </c>
      <c r="D91" s="610">
        <v>80</v>
      </c>
      <c r="E91" s="454"/>
      <c r="F91" s="624" t="str">
        <f>IF(($D91*E91)=0," ",($D91*E91))</f>
        <v> </v>
      </c>
    </row>
    <row r="92" spans="1:6" s="447" customFormat="1" ht="48">
      <c r="A92" s="1295">
        <f>1+A91</f>
        <v>15</v>
      </c>
      <c r="B92" s="403" t="s">
        <v>848</v>
      </c>
      <c r="C92" s="609"/>
      <c r="D92" s="610"/>
      <c r="E92" s="454"/>
      <c r="F92" s="624"/>
    </row>
    <row r="93" spans="1:6" s="447" customFormat="1" ht="12.75">
      <c r="A93" s="1296"/>
      <c r="B93" s="403" t="s">
        <v>346</v>
      </c>
      <c r="C93" s="609"/>
      <c r="D93" s="610"/>
      <c r="E93" s="454"/>
      <c r="F93" s="624"/>
    </row>
    <row r="94" spans="1:6" ht="12.75">
      <c r="A94" s="1296"/>
      <c r="B94" s="403" t="s">
        <v>347</v>
      </c>
      <c r="C94" s="609"/>
      <c r="D94" s="610"/>
      <c r="E94" s="466"/>
      <c r="F94" s="624"/>
    </row>
    <row r="95" spans="1:6" ht="12.75">
      <c r="A95" s="1296"/>
      <c r="B95" s="403" t="s">
        <v>348</v>
      </c>
      <c r="C95" s="609"/>
      <c r="D95" s="610"/>
      <c r="E95" s="466"/>
      <c r="F95" s="624"/>
    </row>
    <row r="96" spans="1:6" s="448" customFormat="1" ht="12.75">
      <c r="A96" s="1296"/>
      <c r="B96" s="403" t="s">
        <v>349</v>
      </c>
      <c r="C96" s="609"/>
      <c r="D96" s="610"/>
      <c r="E96" s="454"/>
      <c r="F96" s="624"/>
    </row>
    <row r="97" spans="1:6" s="448" customFormat="1" ht="12.75">
      <c r="A97" s="1297"/>
      <c r="B97" s="403" t="s">
        <v>350</v>
      </c>
      <c r="C97" s="609" t="s">
        <v>1140</v>
      </c>
      <c r="D97" s="610">
        <v>1</v>
      </c>
      <c r="E97" s="454"/>
      <c r="F97" s="624" t="str">
        <f>IF(($D97*E97)=0," ",($D97*E97))</f>
        <v> </v>
      </c>
    </row>
    <row r="98" spans="1:6" s="448" customFormat="1" ht="36">
      <c r="A98" s="1295">
        <f>1+A92</f>
        <v>16</v>
      </c>
      <c r="B98" s="403" t="s">
        <v>351</v>
      </c>
      <c r="C98" s="609"/>
      <c r="D98" s="610"/>
      <c r="E98" s="454"/>
      <c r="F98" s="624"/>
    </row>
    <row r="99" spans="1:6" s="448" customFormat="1" ht="12.75">
      <c r="A99" s="1296"/>
      <c r="B99" s="403" t="s">
        <v>346</v>
      </c>
      <c r="C99" s="609"/>
      <c r="D99" s="610"/>
      <c r="E99" s="454"/>
      <c r="F99" s="624"/>
    </row>
    <row r="100" spans="1:6" s="448" customFormat="1" ht="12.75">
      <c r="A100" s="1296"/>
      <c r="B100" s="403" t="s">
        <v>352</v>
      </c>
      <c r="C100" s="609"/>
      <c r="D100" s="610"/>
      <c r="E100" s="454"/>
      <c r="F100" s="624"/>
    </row>
    <row r="101" spans="1:6" s="448" customFormat="1" ht="12.75">
      <c r="A101" s="1296"/>
      <c r="B101" s="403" t="s">
        <v>849</v>
      </c>
      <c r="C101" s="609"/>
      <c r="D101" s="610"/>
      <c r="E101" s="454"/>
      <c r="F101" s="624"/>
    </row>
    <row r="102" spans="1:6" s="448" customFormat="1" ht="12.75">
      <c r="A102" s="1297"/>
      <c r="B102" s="403" t="s">
        <v>282</v>
      </c>
      <c r="C102" s="609" t="s">
        <v>1140</v>
      </c>
      <c r="D102" s="610">
        <v>3</v>
      </c>
      <c r="E102" s="454"/>
      <c r="F102" s="624" t="str">
        <f>IF(($D102*E102)=0," ",($D102*E102))</f>
        <v> </v>
      </c>
    </row>
    <row r="103" spans="1:6" s="448" customFormat="1" ht="36">
      <c r="A103" s="1295">
        <f>1+A98</f>
        <v>17</v>
      </c>
      <c r="B103" s="403" t="s">
        <v>353</v>
      </c>
      <c r="C103" s="609"/>
      <c r="D103" s="610"/>
      <c r="E103" s="454"/>
      <c r="F103" s="624"/>
    </row>
    <row r="104" spans="1:6" s="448" customFormat="1" ht="12.75">
      <c r="A104" s="1296"/>
      <c r="B104" s="403" t="s">
        <v>317</v>
      </c>
      <c r="C104" s="609"/>
      <c r="D104" s="610"/>
      <c r="E104" s="454"/>
      <c r="F104" s="624"/>
    </row>
    <row r="105" spans="1:6" s="448" customFormat="1" ht="12.75">
      <c r="A105" s="1296"/>
      <c r="B105" s="403" t="s">
        <v>354</v>
      </c>
      <c r="C105" s="609" t="s">
        <v>1140</v>
      </c>
      <c r="D105" s="610">
        <v>4</v>
      </c>
      <c r="E105" s="454"/>
      <c r="F105" s="624" t="str">
        <f>IF(($D105*E105)=0," ",($D105*E105))</f>
        <v> </v>
      </c>
    </row>
    <row r="106" spans="1:6" s="448" customFormat="1" ht="12.75">
      <c r="A106" s="1296"/>
      <c r="B106" s="403" t="s">
        <v>355</v>
      </c>
      <c r="C106" s="609" t="s">
        <v>1140</v>
      </c>
      <c r="D106" s="610">
        <v>1</v>
      </c>
      <c r="E106" s="454"/>
      <c r="F106" s="624" t="str">
        <f aca="true" t="shared" si="0" ref="F106:F163">IF(($D106*E106)=0," ",($D106*E106))</f>
        <v> </v>
      </c>
    </row>
    <row r="107" spans="1:6" s="448" customFormat="1" ht="12.75">
      <c r="A107" s="1296"/>
      <c r="B107" s="403" t="s">
        <v>356</v>
      </c>
      <c r="C107" s="609" t="s">
        <v>1140</v>
      </c>
      <c r="D107" s="610">
        <v>14</v>
      </c>
      <c r="E107" s="454"/>
      <c r="F107" s="624" t="str">
        <f t="shared" si="0"/>
        <v> </v>
      </c>
    </row>
    <row r="108" spans="1:6" s="448" customFormat="1" ht="12.75">
      <c r="A108" s="1297"/>
      <c r="B108" s="403" t="s">
        <v>357</v>
      </c>
      <c r="C108" s="609" t="s">
        <v>1140</v>
      </c>
      <c r="D108" s="610">
        <v>7</v>
      </c>
      <c r="E108" s="454"/>
      <c r="F108" s="624" t="str">
        <f t="shared" si="0"/>
        <v> </v>
      </c>
    </row>
    <row r="109" spans="1:6" s="448" customFormat="1" ht="48">
      <c r="A109" s="1295">
        <f>1+A103</f>
        <v>18</v>
      </c>
      <c r="B109" s="403" t="s">
        <v>358</v>
      </c>
      <c r="C109" s="609"/>
      <c r="D109" s="610"/>
      <c r="E109" s="454"/>
      <c r="F109" s="624"/>
    </row>
    <row r="110" spans="1:6" s="448" customFormat="1" ht="12.75">
      <c r="A110" s="1296"/>
      <c r="B110" s="403" t="s">
        <v>317</v>
      </c>
      <c r="C110" s="609"/>
      <c r="D110" s="610"/>
      <c r="E110" s="454"/>
      <c r="F110" s="624"/>
    </row>
    <row r="111" spans="1:6" s="448" customFormat="1" ht="12.75">
      <c r="A111" s="1296"/>
      <c r="B111" s="403" t="s">
        <v>359</v>
      </c>
      <c r="C111" s="609" t="s">
        <v>1140</v>
      </c>
      <c r="D111" s="610">
        <v>1</v>
      </c>
      <c r="E111" s="454"/>
      <c r="F111" s="624" t="str">
        <f t="shared" si="0"/>
        <v> </v>
      </c>
    </row>
    <row r="112" spans="1:6" s="448" customFormat="1" ht="12.75">
      <c r="A112" s="1296"/>
      <c r="B112" s="403" t="s">
        <v>360</v>
      </c>
      <c r="C112" s="609" t="s">
        <v>1140</v>
      </c>
      <c r="D112" s="610">
        <v>4</v>
      </c>
      <c r="E112" s="454"/>
      <c r="F112" s="624" t="str">
        <f t="shared" si="0"/>
        <v> </v>
      </c>
    </row>
    <row r="113" spans="1:6" s="448" customFormat="1" ht="12.75">
      <c r="A113" s="1297"/>
      <c r="B113" s="403" t="s">
        <v>361</v>
      </c>
      <c r="C113" s="609" t="s">
        <v>1140</v>
      </c>
      <c r="D113" s="610">
        <v>1</v>
      </c>
      <c r="E113" s="454"/>
      <c r="F113" s="624" t="str">
        <f t="shared" si="0"/>
        <v> </v>
      </c>
    </row>
    <row r="114" spans="1:6" s="448" customFormat="1" ht="36">
      <c r="A114" s="1295">
        <f>1+A109</f>
        <v>19</v>
      </c>
      <c r="B114" s="403" t="s">
        <v>362</v>
      </c>
      <c r="C114" s="609"/>
      <c r="D114" s="610"/>
      <c r="E114" s="454"/>
      <c r="F114" s="624"/>
    </row>
    <row r="115" spans="1:6" s="448" customFormat="1" ht="12.75">
      <c r="A115" s="1296"/>
      <c r="B115" s="403" t="s">
        <v>363</v>
      </c>
      <c r="C115" s="609"/>
      <c r="D115" s="610"/>
      <c r="E115" s="454"/>
      <c r="F115" s="624"/>
    </row>
    <row r="116" spans="1:6" s="448" customFormat="1" ht="12.75">
      <c r="A116" s="1296"/>
      <c r="B116" s="403" t="s">
        <v>359</v>
      </c>
      <c r="C116" s="609" t="s">
        <v>1140</v>
      </c>
      <c r="D116" s="610">
        <v>1</v>
      </c>
      <c r="E116" s="454"/>
      <c r="F116" s="624" t="str">
        <f t="shared" si="0"/>
        <v> </v>
      </c>
    </row>
    <row r="117" spans="1:6" s="448" customFormat="1" ht="12.75">
      <c r="A117" s="1296"/>
      <c r="B117" s="403" t="s">
        <v>360</v>
      </c>
      <c r="C117" s="609" t="s">
        <v>1140</v>
      </c>
      <c r="D117" s="610">
        <v>3</v>
      </c>
      <c r="E117" s="454"/>
      <c r="F117" s="624" t="str">
        <f t="shared" si="0"/>
        <v> </v>
      </c>
    </row>
    <row r="118" spans="1:6" s="448" customFormat="1" ht="12.75">
      <c r="A118" s="1297"/>
      <c r="B118" s="403" t="s">
        <v>361</v>
      </c>
      <c r="C118" s="609" t="s">
        <v>1140</v>
      </c>
      <c r="D118" s="610">
        <v>2</v>
      </c>
      <c r="E118" s="454"/>
      <c r="F118" s="624" t="str">
        <f t="shared" si="0"/>
        <v> </v>
      </c>
    </row>
    <row r="119" spans="1:6" s="448" customFormat="1" ht="36">
      <c r="A119" s="1295">
        <f>1+A114</f>
        <v>20</v>
      </c>
      <c r="B119" s="403" t="s">
        <v>364</v>
      </c>
      <c r="C119" s="609"/>
      <c r="D119" s="610"/>
      <c r="E119" s="454"/>
      <c r="F119" s="624"/>
    </row>
    <row r="120" spans="1:6" s="448" customFormat="1" ht="12.75">
      <c r="A120" s="1296"/>
      <c r="B120" s="403" t="s">
        <v>365</v>
      </c>
      <c r="C120" s="609"/>
      <c r="D120" s="610"/>
      <c r="E120" s="454"/>
      <c r="F120" s="624"/>
    </row>
    <row r="121" spans="1:6" s="446" customFormat="1" ht="13.5">
      <c r="A121" s="1297"/>
      <c r="B121" s="403" t="s">
        <v>366</v>
      </c>
      <c r="C121" s="609" t="s">
        <v>1140</v>
      </c>
      <c r="D121" s="610">
        <v>8</v>
      </c>
      <c r="E121" s="597"/>
      <c r="F121" s="624" t="str">
        <f t="shared" si="0"/>
        <v> </v>
      </c>
    </row>
    <row r="122" spans="1:6" ht="48">
      <c r="A122" s="1295">
        <f>1+A119</f>
        <v>21</v>
      </c>
      <c r="B122" s="403" t="s">
        <v>367</v>
      </c>
      <c r="C122" s="609"/>
      <c r="D122" s="610"/>
      <c r="E122" s="466"/>
      <c r="F122" s="624"/>
    </row>
    <row r="123" spans="1:6" ht="12.75">
      <c r="A123" s="1296"/>
      <c r="B123" s="403" t="s">
        <v>317</v>
      </c>
      <c r="C123" s="609"/>
      <c r="D123" s="610"/>
      <c r="E123" s="466"/>
      <c r="F123" s="624"/>
    </row>
    <row r="124" spans="1:6" ht="12.75">
      <c r="A124" s="1297"/>
      <c r="B124" s="403" t="s">
        <v>368</v>
      </c>
      <c r="C124" s="609" t="s">
        <v>1140</v>
      </c>
      <c r="D124" s="610">
        <v>13</v>
      </c>
      <c r="E124" s="466"/>
      <c r="F124" s="624" t="str">
        <f t="shared" si="0"/>
        <v> </v>
      </c>
    </row>
    <row r="125" spans="1:6" ht="12.75">
      <c r="A125" s="1295">
        <f>1+A122</f>
        <v>22</v>
      </c>
      <c r="B125" s="403" t="s">
        <v>850</v>
      </c>
      <c r="C125" s="609"/>
      <c r="D125" s="610"/>
      <c r="E125" s="625"/>
      <c r="F125" s="624"/>
    </row>
    <row r="126" spans="1:6" ht="12.75">
      <c r="A126" s="1296"/>
      <c r="B126" s="403" t="s">
        <v>317</v>
      </c>
      <c r="C126" s="609"/>
      <c r="D126" s="610"/>
      <c r="E126" s="625"/>
      <c r="F126" s="624"/>
    </row>
    <row r="127" spans="1:6" ht="12.75">
      <c r="A127" s="1297"/>
      <c r="B127" s="403" t="s">
        <v>369</v>
      </c>
      <c r="C127" s="609" t="s">
        <v>1140</v>
      </c>
      <c r="D127" s="610">
        <v>2</v>
      </c>
      <c r="E127" s="625"/>
      <c r="F127" s="624" t="str">
        <f t="shared" si="0"/>
        <v> </v>
      </c>
    </row>
    <row r="128" spans="1:6" ht="36">
      <c r="A128" s="1295">
        <f>1+A125</f>
        <v>23</v>
      </c>
      <c r="B128" s="403" t="s">
        <v>370</v>
      </c>
      <c r="C128" s="609"/>
      <c r="D128" s="610"/>
      <c r="E128" s="625"/>
      <c r="F128" s="624"/>
    </row>
    <row r="129" spans="1:6" ht="12.75">
      <c r="A129" s="1296"/>
      <c r="B129" s="403" t="s">
        <v>371</v>
      </c>
      <c r="C129" s="609"/>
      <c r="D129" s="610"/>
      <c r="E129" s="625"/>
      <c r="F129" s="624"/>
    </row>
    <row r="130" spans="1:6" ht="12.75">
      <c r="A130" s="1296"/>
      <c r="B130" s="403" t="s">
        <v>372</v>
      </c>
      <c r="C130" s="609"/>
      <c r="D130" s="610"/>
      <c r="E130" s="625"/>
      <c r="F130" s="624"/>
    </row>
    <row r="131" spans="1:6" ht="12.75">
      <c r="A131" s="1296"/>
      <c r="B131" s="403" t="s">
        <v>851</v>
      </c>
      <c r="C131" s="609"/>
      <c r="D131" s="610"/>
      <c r="E131" s="625"/>
      <c r="F131" s="624"/>
    </row>
    <row r="132" spans="1:6" ht="12.75">
      <c r="A132" s="1297"/>
      <c r="B132" s="403" t="s">
        <v>838</v>
      </c>
      <c r="C132" s="609" t="s">
        <v>1140</v>
      </c>
      <c r="D132" s="610">
        <v>14</v>
      </c>
      <c r="E132" s="625"/>
      <c r="F132" s="624" t="str">
        <f t="shared" si="0"/>
        <v> </v>
      </c>
    </row>
    <row r="133" spans="1:6" ht="36">
      <c r="A133" s="1295">
        <f>1+A128</f>
        <v>24</v>
      </c>
      <c r="B133" s="403" t="s">
        <v>373</v>
      </c>
      <c r="C133" s="609"/>
      <c r="D133" s="610"/>
      <c r="E133" s="625"/>
      <c r="F133" s="624"/>
    </row>
    <row r="134" spans="1:6" ht="12.75">
      <c r="A134" s="1296"/>
      <c r="B134" s="403" t="s">
        <v>371</v>
      </c>
      <c r="C134" s="609"/>
      <c r="D134" s="610"/>
      <c r="E134" s="625"/>
      <c r="F134" s="624"/>
    </row>
    <row r="135" spans="1:6" ht="12.75">
      <c r="A135" s="1296"/>
      <c r="B135" s="403" t="s">
        <v>374</v>
      </c>
      <c r="C135" s="609"/>
      <c r="D135" s="610"/>
      <c r="E135" s="625"/>
      <c r="F135" s="624"/>
    </row>
    <row r="136" spans="1:6" ht="12.75">
      <c r="A136" s="1296"/>
      <c r="B136" s="403" t="s">
        <v>852</v>
      </c>
      <c r="C136" s="609"/>
      <c r="D136" s="610"/>
      <c r="E136" s="625"/>
      <c r="F136" s="624"/>
    </row>
    <row r="137" spans="1:6" ht="12.75">
      <c r="A137" s="1297"/>
      <c r="B137" s="403" t="s">
        <v>838</v>
      </c>
      <c r="C137" s="609" t="s">
        <v>1140</v>
      </c>
      <c r="D137" s="610">
        <v>2</v>
      </c>
      <c r="E137" s="625"/>
      <c r="F137" s="624" t="str">
        <f t="shared" si="0"/>
        <v> </v>
      </c>
    </row>
    <row r="138" spans="1:6" ht="84">
      <c r="A138" s="1295">
        <f>1+A133</f>
        <v>25</v>
      </c>
      <c r="B138" s="403" t="s">
        <v>375</v>
      </c>
      <c r="C138" s="609"/>
      <c r="D138" s="610"/>
      <c r="E138" s="625"/>
      <c r="F138" s="624"/>
    </row>
    <row r="139" spans="1:6" ht="12.75">
      <c r="A139" s="1296"/>
      <c r="B139" s="403" t="s">
        <v>376</v>
      </c>
      <c r="C139" s="609"/>
      <c r="D139" s="610"/>
      <c r="E139" s="625"/>
      <c r="F139" s="624"/>
    </row>
    <row r="140" spans="1:6" ht="12.75">
      <c r="A140" s="1297"/>
      <c r="B140" s="403" t="s">
        <v>377</v>
      </c>
      <c r="C140" s="609" t="s">
        <v>884</v>
      </c>
      <c r="D140" s="610">
        <v>20</v>
      </c>
      <c r="E140" s="625"/>
      <c r="F140" s="624" t="str">
        <f t="shared" si="0"/>
        <v> </v>
      </c>
    </row>
    <row r="141" spans="1:6" ht="24">
      <c r="A141" s="1295">
        <f>1+A138</f>
        <v>26</v>
      </c>
      <c r="B141" s="403" t="s">
        <v>378</v>
      </c>
      <c r="C141" s="609"/>
      <c r="D141" s="610"/>
      <c r="E141" s="625"/>
      <c r="F141" s="624"/>
    </row>
    <row r="142" spans="1:6" ht="12.75">
      <c r="A142" s="1296"/>
      <c r="B142" s="403" t="s">
        <v>376</v>
      </c>
      <c r="C142" s="609"/>
      <c r="D142" s="610"/>
      <c r="E142" s="625"/>
      <c r="F142" s="624"/>
    </row>
    <row r="143" spans="1:6" ht="12.75">
      <c r="A143" s="1297"/>
      <c r="B143" s="403" t="s">
        <v>275</v>
      </c>
      <c r="C143" s="609" t="s">
        <v>1140</v>
      </c>
      <c r="D143" s="610">
        <v>1</v>
      </c>
      <c r="E143" s="625"/>
      <c r="F143" s="624" t="str">
        <f t="shared" si="0"/>
        <v> </v>
      </c>
    </row>
    <row r="144" spans="1:6" ht="24">
      <c r="A144" s="1295">
        <f>1+A141</f>
        <v>27</v>
      </c>
      <c r="B144" s="403" t="s">
        <v>379</v>
      </c>
      <c r="C144" s="609"/>
      <c r="D144" s="610"/>
      <c r="E144" s="625"/>
      <c r="F144" s="624"/>
    </row>
    <row r="145" spans="1:6" ht="12.75">
      <c r="A145" s="1296"/>
      <c r="B145" s="403" t="s">
        <v>376</v>
      </c>
      <c r="C145" s="609"/>
      <c r="D145" s="610"/>
      <c r="E145" s="625"/>
      <c r="F145" s="624"/>
    </row>
    <row r="146" spans="1:6" ht="12.75">
      <c r="A146" s="1296"/>
      <c r="B146" s="403" t="s">
        <v>275</v>
      </c>
      <c r="C146" s="609"/>
      <c r="D146" s="610"/>
      <c r="E146" s="625"/>
      <c r="F146" s="624"/>
    </row>
    <row r="147" spans="1:6" ht="12.75">
      <c r="A147" s="1297"/>
      <c r="B147" s="403" t="s">
        <v>380</v>
      </c>
      <c r="C147" s="609" t="s">
        <v>1140</v>
      </c>
      <c r="D147" s="610">
        <v>2</v>
      </c>
      <c r="E147" s="625"/>
      <c r="F147" s="624" t="str">
        <f t="shared" si="0"/>
        <v> </v>
      </c>
    </row>
    <row r="148" spans="1:6" ht="60">
      <c r="A148" s="1295">
        <f>1+A144</f>
        <v>28</v>
      </c>
      <c r="B148" s="403" t="s">
        <v>381</v>
      </c>
      <c r="C148" s="609"/>
      <c r="D148" s="610"/>
      <c r="E148" s="625"/>
      <c r="F148" s="624"/>
    </row>
    <row r="149" spans="1:6" ht="12.75">
      <c r="A149" s="1296"/>
      <c r="B149" s="403" t="s">
        <v>317</v>
      </c>
      <c r="C149" s="609"/>
      <c r="D149" s="610"/>
      <c r="E149" s="625"/>
      <c r="F149" s="624"/>
    </row>
    <row r="150" spans="1:6" ht="12.75">
      <c r="A150" s="1296"/>
      <c r="B150" s="403" t="s">
        <v>382</v>
      </c>
      <c r="C150" s="609" t="s">
        <v>884</v>
      </c>
      <c r="D150" s="610">
        <v>10</v>
      </c>
      <c r="E150" s="625"/>
      <c r="F150" s="624" t="str">
        <f t="shared" si="0"/>
        <v> </v>
      </c>
    </row>
    <row r="151" spans="1:6" ht="12.75">
      <c r="A151" s="1296"/>
      <c r="B151" s="403" t="s">
        <v>383</v>
      </c>
      <c r="C151" s="609" t="s">
        <v>884</v>
      </c>
      <c r="D151" s="610">
        <v>15</v>
      </c>
      <c r="E151" s="625"/>
      <c r="F151" s="624" t="str">
        <f t="shared" si="0"/>
        <v> </v>
      </c>
    </row>
    <row r="152" spans="1:6" ht="12.75">
      <c r="A152" s="1296"/>
      <c r="B152" s="403" t="s">
        <v>384</v>
      </c>
      <c r="C152" s="609" t="s">
        <v>884</v>
      </c>
      <c r="D152" s="610">
        <v>15</v>
      </c>
      <c r="E152" s="625"/>
      <c r="F152" s="624" t="str">
        <f t="shared" si="0"/>
        <v> </v>
      </c>
    </row>
    <row r="153" spans="1:6" ht="12.75">
      <c r="A153" s="1297"/>
      <c r="B153" s="403" t="s">
        <v>385</v>
      </c>
      <c r="C153" s="609" t="s">
        <v>884</v>
      </c>
      <c r="D153" s="610">
        <v>45</v>
      </c>
      <c r="E153" s="625"/>
      <c r="F153" s="624" t="str">
        <f t="shared" si="0"/>
        <v> </v>
      </c>
    </row>
    <row r="154" spans="1:6" ht="84">
      <c r="A154" s="1295">
        <f>1+A148</f>
        <v>29</v>
      </c>
      <c r="B154" s="403" t="s">
        <v>386</v>
      </c>
      <c r="C154" s="609"/>
      <c r="D154" s="610"/>
      <c r="E154" s="625"/>
      <c r="F154" s="624"/>
    </row>
    <row r="155" spans="1:6" ht="12.75">
      <c r="A155" s="1296"/>
      <c r="B155" s="403" t="s">
        <v>387</v>
      </c>
      <c r="C155" s="609"/>
      <c r="D155" s="610"/>
      <c r="E155" s="625"/>
      <c r="F155" s="624"/>
    </row>
    <row r="156" spans="1:6" ht="12.75">
      <c r="A156" s="1296"/>
      <c r="B156" s="403" t="s">
        <v>388</v>
      </c>
      <c r="C156" s="609" t="s">
        <v>884</v>
      </c>
      <c r="D156" s="610">
        <v>10</v>
      </c>
      <c r="E156" s="625"/>
      <c r="F156" s="624" t="str">
        <f t="shared" si="0"/>
        <v> </v>
      </c>
    </row>
    <row r="157" spans="1:6" ht="12.75">
      <c r="A157" s="1296"/>
      <c r="B157" s="403" t="s">
        <v>389</v>
      </c>
      <c r="C157" s="609" t="s">
        <v>884</v>
      </c>
      <c r="D157" s="610">
        <v>15</v>
      </c>
      <c r="E157" s="625"/>
      <c r="F157" s="624" t="str">
        <f t="shared" si="0"/>
        <v> </v>
      </c>
    </row>
    <row r="158" spans="1:6" ht="12.75">
      <c r="A158" s="1296"/>
      <c r="B158" s="403" t="s">
        <v>390</v>
      </c>
      <c r="C158" s="609" t="s">
        <v>884</v>
      </c>
      <c r="D158" s="610">
        <v>15</v>
      </c>
      <c r="E158" s="625"/>
      <c r="F158" s="624" t="str">
        <f t="shared" si="0"/>
        <v> </v>
      </c>
    </row>
    <row r="159" spans="1:6" ht="12.75">
      <c r="A159" s="1297"/>
      <c r="B159" s="403" t="s">
        <v>391</v>
      </c>
      <c r="C159" s="609" t="s">
        <v>884</v>
      </c>
      <c r="D159" s="610">
        <v>45</v>
      </c>
      <c r="E159" s="625"/>
      <c r="F159" s="624" t="str">
        <f t="shared" si="0"/>
        <v> </v>
      </c>
    </row>
    <row r="160" spans="1:6" ht="36">
      <c r="A160" s="714">
        <f>1+A154</f>
        <v>30</v>
      </c>
      <c r="B160" s="403" t="s">
        <v>392</v>
      </c>
      <c r="C160" s="609" t="s">
        <v>1122</v>
      </c>
      <c r="D160" s="610">
        <v>10</v>
      </c>
      <c r="E160" s="625"/>
      <c r="F160" s="624" t="str">
        <f t="shared" si="0"/>
        <v> </v>
      </c>
    </row>
    <row r="161" spans="1:6" ht="84">
      <c r="A161" s="714">
        <f>1+A160</f>
        <v>31</v>
      </c>
      <c r="B161" s="403" t="s">
        <v>404</v>
      </c>
      <c r="C161" s="609" t="s">
        <v>1142</v>
      </c>
      <c r="D161" s="610">
        <v>60</v>
      </c>
      <c r="E161" s="625"/>
      <c r="F161" s="624" t="str">
        <f t="shared" si="0"/>
        <v> </v>
      </c>
    </row>
    <row r="162" spans="1:6" ht="48">
      <c r="A162" s="714">
        <f>1+A161</f>
        <v>32</v>
      </c>
      <c r="B162" s="403" t="s">
        <v>393</v>
      </c>
      <c r="C162" s="609" t="s">
        <v>1122</v>
      </c>
      <c r="D162" s="610">
        <v>5</v>
      </c>
      <c r="E162" s="625"/>
      <c r="F162" s="624" t="str">
        <f t="shared" si="0"/>
        <v> </v>
      </c>
    </row>
    <row r="163" spans="1:6" ht="24.75" thickBot="1">
      <c r="A163" s="719">
        <f>1+A162</f>
        <v>33</v>
      </c>
      <c r="B163" s="626" t="s">
        <v>394</v>
      </c>
      <c r="C163" s="613" t="s">
        <v>1168</v>
      </c>
      <c r="D163" s="614">
        <v>1</v>
      </c>
      <c r="E163" s="627"/>
      <c r="F163" s="615" t="str">
        <f t="shared" si="0"/>
        <v> </v>
      </c>
    </row>
    <row r="164" spans="1:6" ht="26.25" customHeight="1" thickBot="1">
      <c r="A164" s="726"/>
      <c r="B164" s="467" t="str">
        <f>B6</f>
        <v>5.4.3.1. KOTLOVNICA</v>
      </c>
      <c r="C164" s="628"/>
      <c r="D164" s="629"/>
      <c r="E164" s="473"/>
      <c r="F164" s="475">
        <f>SUM(F21:F163)</f>
        <v>0</v>
      </c>
    </row>
  </sheetData>
  <sheetProtection password="CA21" sheet="1" objects="1" scenarios="1"/>
  <protectedRanges>
    <protectedRange sqref="E1:E65536" name="Obseg1"/>
  </protectedRanges>
  <mergeCells count="33">
    <mergeCell ref="A44:A47"/>
    <mergeCell ref="A48:A51"/>
    <mergeCell ref="A31:A39"/>
    <mergeCell ref="B8:F8"/>
    <mergeCell ref="B9:F9"/>
    <mergeCell ref="B10:F10"/>
    <mergeCell ref="B11:F11"/>
    <mergeCell ref="B12:F12"/>
    <mergeCell ref="A14:A21"/>
    <mergeCell ref="A22:A26"/>
    <mergeCell ref="A27:A30"/>
    <mergeCell ref="A40:A43"/>
    <mergeCell ref="A109:A113"/>
    <mergeCell ref="A114:A118"/>
    <mergeCell ref="A119:A121"/>
    <mergeCell ref="A52:A55"/>
    <mergeCell ref="A56:A58"/>
    <mergeCell ref="A59:A67"/>
    <mergeCell ref="A68:A73"/>
    <mergeCell ref="A74:A84"/>
    <mergeCell ref="A85:A90"/>
    <mergeCell ref="A92:A97"/>
    <mergeCell ref="A98:A102"/>
    <mergeCell ref="A103:A108"/>
    <mergeCell ref="A122:A124"/>
    <mergeCell ref="A125:A127"/>
    <mergeCell ref="A148:A153"/>
    <mergeCell ref="A154:A159"/>
    <mergeCell ref="A133:A137"/>
    <mergeCell ref="A138:A140"/>
    <mergeCell ref="A141:A143"/>
    <mergeCell ref="A144:A147"/>
    <mergeCell ref="A128:A132"/>
  </mergeCells>
  <printOptions/>
  <pageMargins left="0.984251968503937" right="0.7086614173228347" top="0.984251968503937" bottom="0.9448818897637796" header="0.31496062992125984" footer="0.31496062992125984"/>
  <pageSetup horizontalDpi="300" verticalDpi="300" orientation="portrait" paperSize="9" r:id="rId1"/>
  <headerFooter alignWithMargins="0">
    <oddFooter>&amp;LRazpisna dokumentacija - GRADNJE: POGLAVJE 4&amp;R&amp;P</oddFooter>
  </headerFooter>
</worksheet>
</file>

<file path=xl/worksheets/sheet2.xml><?xml version="1.0" encoding="utf-8"?>
<worksheet xmlns="http://schemas.openxmlformats.org/spreadsheetml/2006/main" xmlns:r="http://schemas.openxmlformats.org/officeDocument/2006/relationships">
  <sheetPr>
    <tabColor rgb="FF7030A0"/>
  </sheetPr>
  <dimension ref="A1:IP318"/>
  <sheetViews>
    <sheetView showZeros="0" view="pageBreakPreview" zoomScaleSheetLayoutView="100" zoomScalePageLayoutView="0" workbookViewId="0" topLeftCell="A1">
      <selection activeCell="F1" sqref="F1:F65536"/>
    </sheetView>
  </sheetViews>
  <sheetFormatPr defaultColWidth="9.00390625" defaultRowHeight="12"/>
  <cols>
    <col min="1" max="1" width="6.00390625" style="7" customWidth="1"/>
    <col min="2" max="2" width="3.125" style="4" customWidth="1"/>
    <col min="3" max="3" width="39.00390625" style="816" customWidth="1"/>
    <col min="4" max="4" width="6.625" style="852" customWidth="1"/>
    <col min="5" max="5" width="10.25390625" style="817" customWidth="1"/>
    <col min="6" max="6" width="12.375" style="3" customWidth="1"/>
    <col min="7" max="7" width="14.625" style="818" customWidth="1"/>
    <col min="8" max="8" width="4.00390625" style="23" hidden="1" customWidth="1"/>
    <col min="9" max="16384" width="9.125" style="2" customWidth="1"/>
  </cols>
  <sheetData>
    <row r="1" spans="1:8" s="18" customFormat="1" ht="12.75">
      <c r="A1" s="7"/>
      <c r="B1" s="4"/>
      <c r="C1" s="762" t="s">
        <v>782</v>
      </c>
      <c r="D1" s="835"/>
      <c r="E1" s="764"/>
      <c r="F1" s="765"/>
      <c r="G1" s="766"/>
      <c r="H1" s="24"/>
    </row>
    <row r="2" spans="1:8" s="18" customFormat="1" ht="12.75">
      <c r="A2" s="7"/>
      <c r="B2" s="4"/>
      <c r="C2" s="767"/>
      <c r="D2" s="835"/>
      <c r="E2" s="764"/>
      <c r="F2" s="765"/>
      <c r="G2" s="766"/>
      <c r="H2" s="24"/>
    </row>
    <row r="3" spans="1:8" s="18" customFormat="1" ht="12.75">
      <c r="A3" s="7"/>
      <c r="B3" s="4"/>
      <c r="C3" s="762"/>
      <c r="D3" s="835"/>
      <c r="E3" s="764"/>
      <c r="F3" s="765"/>
      <c r="G3" s="766"/>
      <c r="H3" s="24"/>
    </row>
    <row r="4" spans="1:8" s="18" customFormat="1" ht="25.5">
      <c r="A4" s="399"/>
      <c r="B4" s="193"/>
      <c r="C4" s="602" t="s">
        <v>1175</v>
      </c>
      <c r="D4" s="657" t="s">
        <v>940</v>
      </c>
      <c r="E4" s="819" t="s">
        <v>1151</v>
      </c>
      <c r="F4" s="660" t="s">
        <v>405</v>
      </c>
      <c r="G4" s="660" t="s">
        <v>942</v>
      </c>
      <c r="H4" s="24"/>
    </row>
    <row r="5" spans="1:8" s="18" customFormat="1" ht="12.75">
      <c r="A5" s="399"/>
      <c r="B5" s="189"/>
      <c r="C5" s="190">
        <v>1</v>
      </c>
      <c r="D5" s="179">
        <v>2</v>
      </c>
      <c r="E5" s="670">
        <v>3</v>
      </c>
      <c r="F5" s="670">
        <v>4</v>
      </c>
      <c r="G5" s="192" t="s">
        <v>943</v>
      </c>
      <c r="H5" s="24"/>
    </row>
    <row r="6" spans="1:8" s="18" customFormat="1" ht="12.75">
      <c r="A6" s="399"/>
      <c r="B6" s="189"/>
      <c r="C6" s="762" t="s">
        <v>1128</v>
      </c>
      <c r="D6" s="179"/>
      <c r="E6" s="769"/>
      <c r="F6" s="769"/>
      <c r="G6" s="768"/>
      <c r="H6" s="24"/>
    </row>
    <row r="7" spans="1:8" s="18" customFormat="1" ht="12.75">
      <c r="A7" s="399"/>
      <c r="B7" s="400"/>
      <c r="C7" s="770"/>
      <c r="D7" s="836"/>
      <c r="E7" s="771"/>
      <c r="F7" s="772"/>
      <c r="G7" s="624"/>
      <c r="H7" s="24"/>
    </row>
    <row r="8" spans="1:8" s="18" customFormat="1" ht="12.75">
      <c r="A8" s="399"/>
      <c r="B8" s="400"/>
      <c r="C8" s="773" t="s">
        <v>855</v>
      </c>
      <c r="D8" s="836"/>
      <c r="E8" s="771"/>
      <c r="F8" s="772"/>
      <c r="G8" s="624"/>
      <c r="H8" s="24"/>
    </row>
    <row r="9" spans="1:8" s="18" customFormat="1" ht="12.75">
      <c r="A9" s="399"/>
      <c r="B9" s="400"/>
      <c r="C9" s="773"/>
      <c r="D9" s="836"/>
      <c r="E9" s="771"/>
      <c r="F9" s="772"/>
      <c r="G9" s="624"/>
      <c r="H9" s="24"/>
    </row>
    <row r="10" spans="1:8" s="18" customFormat="1" ht="96">
      <c r="A10" s="399"/>
      <c r="B10" s="400"/>
      <c r="C10" s="403" t="s">
        <v>1188</v>
      </c>
      <c r="D10" s="836"/>
      <c r="E10" s="771"/>
      <c r="F10" s="772"/>
      <c r="G10" s="624"/>
      <c r="H10" s="24"/>
    </row>
    <row r="11" spans="1:7" ht="156">
      <c r="A11" s="399"/>
      <c r="B11" s="400"/>
      <c r="C11" s="623" t="s">
        <v>1242</v>
      </c>
      <c r="D11" s="836"/>
      <c r="E11" s="771"/>
      <c r="F11" s="401"/>
      <c r="G11" s="210"/>
    </row>
    <row r="12" spans="1:7" ht="204.75">
      <c r="A12" s="740"/>
      <c r="B12" s="741"/>
      <c r="C12" s="403" t="s">
        <v>1197</v>
      </c>
      <c r="D12" s="837" t="s">
        <v>1121</v>
      </c>
      <c r="E12" s="774"/>
      <c r="F12" s="775"/>
      <c r="G12" s="776"/>
    </row>
    <row r="13" spans="1:7" ht="84">
      <c r="A13" s="399"/>
      <c r="B13" s="400"/>
      <c r="C13" s="623" t="s">
        <v>1190</v>
      </c>
      <c r="D13" s="836"/>
      <c r="E13" s="771"/>
      <c r="F13" s="401"/>
      <c r="G13" s="210"/>
    </row>
    <row r="14" spans="1:7" ht="72">
      <c r="A14" s="399"/>
      <c r="B14" s="400"/>
      <c r="C14" s="623" t="s">
        <v>1129</v>
      </c>
      <c r="D14" s="838"/>
      <c r="E14" s="771"/>
      <c r="F14" s="772"/>
      <c r="G14" s="210"/>
    </row>
    <row r="15" spans="1:7" ht="12.75">
      <c r="A15" s="742"/>
      <c r="B15" s="743"/>
      <c r="C15" s="623"/>
      <c r="D15" s="836"/>
      <c r="E15" s="771"/>
      <c r="F15" s="401"/>
      <c r="G15" s="210"/>
    </row>
    <row r="16" spans="1:7" ht="12.75">
      <c r="A16" s="399"/>
      <c r="B16" s="400"/>
      <c r="C16" s="623" t="s">
        <v>1130</v>
      </c>
      <c r="D16" s="836" t="s">
        <v>1121</v>
      </c>
      <c r="E16" s="771"/>
      <c r="F16" s="401" t="s">
        <v>1121</v>
      </c>
      <c r="G16" s="210"/>
    </row>
    <row r="17" spans="1:8" ht="12.75">
      <c r="A17" s="399"/>
      <c r="B17" s="400"/>
      <c r="C17" s="623"/>
      <c r="D17" s="836"/>
      <c r="E17" s="771"/>
      <c r="F17" s="401"/>
      <c r="G17" s="210"/>
      <c r="H17" s="24"/>
    </row>
    <row r="18" spans="1:7" ht="12.75">
      <c r="A18" s="744"/>
      <c r="B18" s="745"/>
      <c r="C18" s="403" t="s">
        <v>1215</v>
      </c>
      <c r="D18" s="836"/>
      <c r="E18" s="771"/>
      <c r="F18" s="772"/>
      <c r="G18" s="624"/>
    </row>
    <row r="19" spans="1:8" s="35" customFormat="1" ht="12.75">
      <c r="A19" s="399"/>
      <c r="B19" s="400"/>
      <c r="C19" s="623"/>
      <c r="D19" s="836"/>
      <c r="E19" s="771"/>
      <c r="F19" s="401"/>
      <c r="G19" s="210"/>
      <c r="H19" s="33"/>
    </row>
    <row r="20" spans="1:8" s="20" customFormat="1" ht="165.75">
      <c r="A20" s="746"/>
      <c r="B20" s="747"/>
      <c r="C20" s="777" t="s">
        <v>1287</v>
      </c>
      <c r="D20" s="839"/>
      <c r="E20" s="779"/>
      <c r="F20" s="780"/>
      <c r="G20" s="781"/>
      <c r="H20" s="23"/>
    </row>
    <row r="21" spans="1:8" ht="140.25">
      <c r="A21" s="746"/>
      <c r="B21" s="747"/>
      <c r="C21" s="777" t="s">
        <v>1243</v>
      </c>
      <c r="D21" s="839"/>
      <c r="E21" s="779"/>
      <c r="F21" s="780"/>
      <c r="G21" s="781"/>
      <c r="H21" s="24"/>
    </row>
    <row r="22" spans="1:8" ht="216.75" thickBot="1">
      <c r="A22" s="820" t="s">
        <v>1216</v>
      </c>
      <c r="B22" s="821">
        <f>+B20+1</f>
        <v>1</v>
      </c>
      <c r="C22" s="626" t="s">
        <v>1244</v>
      </c>
      <c r="D22" s="840" t="s">
        <v>1122</v>
      </c>
      <c r="E22" s="822">
        <v>126</v>
      </c>
      <c r="F22" s="823"/>
      <c r="G22" s="404" t="str">
        <f>IF(($E22*F22)=0," ",($E22*F22))</f>
        <v> </v>
      </c>
      <c r="H22" s="24"/>
    </row>
    <row r="23" spans="1:8" ht="13.5" thickBot="1">
      <c r="A23" s="830"/>
      <c r="B23" s="831"/>
      <c r="C23" s="663" t="s">
        <v>1136</v>
      </c>
      <c r="D23" s="841"/>
      <c r="E23" s="832"/>
      <c r="F23" s="833"/>
      <c r="G23" s="834">
        <f>SUM(G22:G22)</f>
        <v>0</v>
      </c>
      <c r="H23" s="24"/>
    </row>
    <row r="24" spans="1:8" ht="12.75">
      <c r="A24" s="824"/>
      <c r="B24" s="825"/>
      <c r="C24" s="617"/>
      <c r="D24" s="842"/>
      <c r="E24" s="826"/>
      <c r="F24" s="827"/>
      <c r="G24" s="828"/>
      <c r="H24" s="24"/>
    </row>
    <row r="25" spans="1:8" s="15" customFormat="1" ht="12.75">
      <c r="A25" s="399"/>
      <c r="B25" s="400"/>
      <c r="C25" s="403" t="s">
        <v>1179</v>
      </c>
      <c r="D25" s="836"/>
      <c r="E25" s="771"/>
      <c r="F25" s="401"/>
      <c r="G25" s="210"/>
      <c r="H25" s="28"/>
    </row>
    <row r="26" spans="1:8" ht="12">
      <c r="A26" s="399"/>
      <c r="B26" s="400"/>
      <c r="C26" s="403"/>
      <c r="D26" s="836"/>
      <c r="E26" s="771"/>
      <c r="F26" s="401"/>
      <c r="G26" s="210"/>
      <c r="H26" s="32"/>
    </row>
    <row r="27" spans="1:8" ht="51">
      <c r="A27" s="399"/>
      <c r="B27" s="400"/>
      <c r="C27" s="602" t="s">
        <v>1109</v>
      </c>
      <c r="D27" s="836"/>
      <c r="E27" s="771"/>
      <c r="F27" s="401"/>
      <c r="G27" s="210"/>
      <c r="H27" s="24"/>
    </row>
    <row r="28" spans="1:8" ht="89.25">
      <c r="A28" s="399"/>
      <c r="B28" s="400"/>
      <c r="C28" s="777" t="s">
        <v>1245</v>
      </c>
      <c r="D28" s="836"/>
      <c r="E28" s="771"/>
      <c r="F28" s="401"/>
      <c r="G28" s="210"/>
      <c r="H28" s="24"/>
    </row>
    <row r="29" spans="1:8" ht="38.25">
      <c r="A29" s="399"/>
      <c r="B29" s="400"/>
      <c r="C29" s="777" t="s">
        <v>1153</v>
      </c>
      <c r="D29" s="836"/>
      <c r="E29" s="771"/>
      <c r="F29" s="401"/>
      <c r="G29" s="210"/>
      <c r="H29" s="24"/>
    </row>
    <row r="30" spans="1:8" ht="132">
      <c r="A30" s="399" t="s">
        <v>1124</v>
      </c>
      <c r="B30" s="749">
        <v>1</v>
      </c>
      <c r="C30" s="782" t="s">
        <v>1246</v>
      </c>
      <c r="D30" s="843" t="s">
        <v>1137</v>
      </c>
      <c r="E30" s="783">
        <v>45</v>
      </c>
      <c r="F30" s="748"/>
      <c r="G30" s="401" t="str">
        <f>IF(($E30*F30)=0," ",($E30*F30))</f>
        <v> </v>
      </c>
      <c r="H30" s="5"/>
    </row>
    <row r="31" spans="1:8" ht="84">
      <c r="A31" s="399" t="s">
        <v>1124</v>
      </c>
      <c r="B31" s="400">
        <v>2</v>
      </c>
      <c r="C31" s="403" t="s">
        <v>1247</v>
      </c>
      <c r="D31" s="836" t="s">
        <v>1137</v>
      </c>
      <c r="E31" s="771">
        <v>2040</v>
      </c>
      <c r="F31" s="772"/>
      <c r="G31" s="2"/>
      <c r="H31" s="24"/>
    </row>
    <row r="32" spans="1:8" ht="24">
      <c r="A32" s="399" t="s">
        <v>1124</v>
      </c>
      <c r="B32" s="400">
        <v>3</v>
      </c>
      <c r="C32" s="623" t="s">
        <v>1185</v>
      </c>
      <c r="D32" s="836" t="s">
        <v>1122</v>
      </c>
      <c r="E32" s="771">
        <v>240</v>
      </c>
      <c r="F32" s="401"/>
      <c r="G32" s="401" t="str">
        <f>IF(($E32*F32)=0," ",($E32*F32))</f>
        <v> </v>
      </c>
      <c r="H32" s="24"/>
    </row>
    <row r="33" spans="1:8" ht="60">
      <c r="A33" s="750" t="s">
        <v>1124</v>
      </c>
      <c r="B33" s="400">
        <f>+B32+1</f>
        <v>4</v>
      </c>
      <c r="C33" s="623" t="s">
        <v>828</v>
      </c>
      <c r="D33" s="836" t="s">
        <v>1137</v>
      </c>
      <c r="E33" s="771">
        <v>76</v>
      </c>
      <c r="F33" s="401"/>
      <c r="G33" s="401" t="str">
        <f>IF(($E33*F33)=0," ",($E33*F33))</f>
        <v> </v>
      </c>
      <c r="H33" s="24"/>
    </row>
    <row r="34" spans="1:8" ht="84">
      <c r="A34" s="399" t="s">
        <v>1124</v>
      </c>
      <c r="B34" s="749">
        <v>4</v>
      </c>
      <c r="C34" s="623" t="s">
        <v>829</v>
      </c>
      <c r="D34" s="836" t="s">
        <v>1137</v>
      </c>
      <c r="E34" s="771">
        <v>52</v>
      </c>
      <c r="F34" s="401"/>
      <c r="G34" s="401" t="str">
        <f>IF(($E34*F34)=0," ",($E34*F34))</f>
        <v> </v>
      </c>
      <c r="H34" s="13"/>
    </row>
    <row r="35" spans="1:8" ht="72">
      <c r="A35" s="399" t="s">
        <v>1124</v>
      </c>
      <c r="B35" s="400">
        <v>5</v>
      </c>
      <c r="C35" s="403" t="s">
        <v>1117</v>
      </c>
      <c r="D35" s="836" t="s">
        <v>1137</v>
      </c>
      <c r="E35" s="771">
        <v>340</v>
      </c>
      <c r="F35" s="401"/>
      <c r="G35" s="401" t="str">
        <f>IF(($E35*F35)=0," ",($E35*F35))</f>
        <v> </v>
      </c>
      <c r="H35" s="13"/>
    </row>
    <row r="36" spans="1:8" s="18" customFormat="1" ht="72">
      <c r="A36" s="399" t="s">
        <v>1124</v>
      </c>
      <c r="B36" s="400">
        <f>+B35+1</f>
        <v>6</v>
      </c>
      <c r="C36" s="623" t="s">
        <v>832</v>
      </c>
      <c r="D36" s="836" t="s">
        <v>1137</v>
      </c>
      <c r="E36" s="771">
        <v>3</v>
      </c>
      <c r="F36" s="772"/>
      <c r="G36" s="401" t="str">
        <f>IF(($E36*F36)=0," ",($E36*F36))</f>
        <v> </v>
      </c>
      <c r="H36" s="43"/>
    </row>
    <row r="37" spans="1:8" s="18" customFormat="1" ht="48.75" thickBot="1">
      <c r="A37" s="853" t="s">
        <v>1124</v>
      </c>
      <c r="B37" s="821">
        <f>+B35+1</f>
        <v>6</v>
      </c>
      <c r="C37" s="616" t="s">
        <v>1189</v>
      </c>
      <c r="D37" s="840" t="s">
        <v>1137</v>
      </c>
      <c r="E37" s="822">
        <v>1745</v>
      </c>
      <c r="F37" s="404"/>
      <c r="G37" s="404" t="str">
        <f>IF(($E31*F31)=0," ",($E31*F31))</f>
        <v> </v>
      </c>
      <c r="H37" s="43"/>
    </row>
    <row r="38" spans="1:8" s="29" customFormat="1" ht="13.5" thickBot="1">
      <c r="A38" s="830"/>
      <c r="B38" s="831"/>
      <c r="C38" s="663" t="s">
        <v>1136</v>
      </c>
      <c r="D38" s="841"/>
      <c r="E38" s="832"/>
      <c r="F38" s="833"/>
      <c r="G38" s="834">
        <f>SUM(G30:G37)</f>
        <v>0</v>
      </c>
      <c r="H38" s="6"/>
    </row>
    <row r="39" spans="1:8" s="18" customFormat="1" ht="12.75">
      <c r="A39" s="824"/>
      <c r="B39" s="825"/>
      <c r="C39" s="617"/>
      <c r="D39" s="842"/>
      <c r="E39" s="826"/>
      <c r="F39" s="827"/>
      <c r="G39" s="828"/>
      <c r="H39" s="24"/>
    </row>
    <row r="40" spans="1:8" s="18" customFormat="1" ht="12.75">
      <c r="A40" s="399"/>
      <c r="B40" s="400"/>
      <c r="C40" s="403" t="s">
        <v>1180</v>
      </c>
      <c r="D40" s="836"/>
      <c r="E40" s="771"/>
      <c r="F40" s="401"/>
      <c r="G40" s="210"/>
      <c r="H40" s="24"/>
    </row>
    <row r="41" spans="1:8" s="18" customFormat="1" ht="12.75">
      <c r="A41" s="399"/>
      <c r="B41" s="400"/>
      <c r="C41" s="623"/>
      <c r="D41" s="836"/>
      <c r="E41" s="771"/>
      <c r="F41" s="401"/>
      <c r="G41" s="210"/>
      <c r="H41" s="24"/>
    </row>
    <row r="42" spans="1:8" ht="84.75">
      <c r="A42" s="399"/>
      <c r="B42" s="400"/>
      <c r="C42" s="773" t="s">
        <v>856</v>
      </c>
      <c r="D42" s="836"/>
      <c r="E42" s="771"/>
      <c r="F42" s="401"/>
      <c r="G42" s="210"/>
      <c r="H42" s="24"/>
    </row>
    <row r="43" spans="1:8" s="18" customFormat="1" ht="72">
      <c r="A43" s="399" t="s">
        <v>1131</v>
      </c>
      <c r="B43" s="400">
        <v>1</v>
      </c>
      <c r="C43" s="403" t="s">
        <v>1248</v>
      </c>
      <c r="D43" s="836" t="s">
        <v>1122</v>
      </c>
      <c r="E43" s="771">
        <v>195.5</v>
      </c>
      <c r="F43" s="401"/>
      <c r="G43" s="404" t="str">
        <f>IF(($E37*F37)=0," ",($E37*F37))</f>
        <v> </v>
      </c>
      <c r="H43" s="24"/>
    </row>
    <row r="44" spans="1:8" ht="72">
      <c r="A44" s="1217" t="s">
        <v>1131</v>
      </c>
      <c r="B44" s="1220">
        <v>2</v>
      </c>
      <c r="C44" s="403" t="s">
        <v>814</v>
      </c>
      <c r="D44" s="836"/>
      <c r="E44" s="771"/>
      <c r="F44" s="772"/>
      <c r="G44" s="624">
        <f>IF(C44="REKAPITULACIJA",+SUM(#REF!),IF(F44=" ","",+E44*F44))</f>
        <v>0</v>
      </c>
      <c r="H44" s="24"/>
    </row>
    <row r="45" spans="1:8" ht="36">
      <c r="A45" s="1218"/>
      <c r="B45" s="1221"/>
      <c r="C45" s="784" t="s">
        <v>1233</v>
      </c>
      <c r="D45" s="836"/>
      <c r="E45" s="771"/>
      <c r="F45" s="772"/>
      <c r="G45" s="624">
        <f>IF(C45="REKAPITULACIJA",+SUM(#REF!),IF(F45=" ","",+E45*F45))</f>
        <v>0</v>
      </c>
      <c r="H45" s="24"/>
    </row>
    <row r="46" spans="1:8" ht="48">
      <c r="A46" s="1219"/>
      <c r="B46" s="1222"/>
      <c r="C46" s="784" t="s">
        <v>1159</v>
      </c>
      <c r="D46" s="836" t="s">
        <v>1137</v>
      </c>
      <c r="E46" s="771">
        <v>77.5</v>
      </c>
      <c r="F46" s="772"/>
      <c r="G46" s="404" t="str">
        <f>IF(($E40*F40)=0," ",($E40*F40))</f>
        <v> </v>
      </c>
      <c r="H46" s="5"/>
    </row>
    <row r="47" spans="1:8" ht="60">
      <c r="A47" s="1217" t="s">
        <v>1131</v>
      </c>
      <c r="B47" s="1220">
        <v>3</v>
      </c>
      <c r="C47" s="403" t="s">
        <v>1234</v>
      </c>
      <c r="D47" s="838"/>
      <c r="E47" s="210"/>
      <c r="F47" s="401"/>
      <c r="G47" s="624">
        <f>IF(C47="REKAPITULACIJA",+SUM(#REF!),IF(F47=" ","",+E47*F47))</f>
        <v>0</v>
      </c>
      <c r="H47" s="24"/>
    </row>
    <row r="48" spans="1:8" s="8" customFormat="1" ht="24">
      <c r="A48" s="1218"/>
      <c r="B48" s="1221"/>
      <c r="C48" s="623" t="s">
        <v>1235</v>
      </c>
      <c r="D48" s="838" t="s">
        <v>1137</v>
      </c>
      <c r="E48" s="771">
        <v>55</v>
      </c>
      <c r="F48" s="401"/>
      <c r="G48" s="401" t="str">
        <f aca="true" t="shared" si="0" ref="G48:G66">IF(($E48*F48)=0," ",($E48*F48))</f>
        <v> </v>
      </c>
      <c r="H48" s="24"/>
    </row>
    <row r="49" spans="1:8" ht="24">
      <c r="A49" s="1218"/>
      <c r="B49" s="1221"/>
      <c r="C49" s="623" t="s">
        <v>1238</v>
      </c>
      <c r="D49" s="838" t="s">
        <v>1137</v>
      </c>
      <c r="E49" s="771">
        <v>51.5</v>
      </c>
      <c r="F49" s="401"/>
      <c r="G49" s="401" t="str">
        <f t="shared" si="0"/>
        <v> </v>
      </c>
      <c r="H49" s="13"/>
    </row>
    <row r="50" spans="1:8" ht="111.75">
      <c r="A50" s="1218"/>
      <c r="B50" s="1221"/>
      <c r="C50" s="403" t="s">
        <v>857</v>
      </c>
      <c r="D50" s="836" t="s">
        <v>1122</v>
      </c>
      <c r="E50" s="771">
        <v>950.5</v>
      </c>
      <c r="F50" s="401"/>
      <c r="G50" s="401" t="str">
        <f t="shared" si="0"/>
        <v> </v>
      </c>
      <c r="H50" s="13"/>
    </row>
    <row r="51" spans="1:8" ht="48">
      <c r="A51" s="1219"/>
      <c r="B51" s="1222"/>
      <c r="C51" s="403" t="s">
        <v>819</v>
      </c>
      <c r="D51" s="836" t="s">
        <v>1138</v>
      </c>
      <c r="E51" s="771">
        <v>35</v>
      </c>
      <c r="F51" s="401"/>
      <c r="G51" s="401" t="str">
        <f t="shared" si="0"/>
        <v> </v>
      </c>
      <c r="H51" s="13"/>
    </row>
    <row r="52" spans="1:8" ht="48">
      <c r="A52" s="1217" t="s">
        <v>1131</v>
      </c>
      <c r="B52" s="1220">
        <v>4</v>
      </c>
      <c r="C52" s="403" t="s">
        <v>1236</v>
      </c>
      <c r="D52" s="838" t="s">
        <v>1137</v>
      </c>
      <c r="E52" s="771">
        <v>130.5</v>
      </c>
      <c r="F52" s="401"/>
      <c r="G52" s="401" t="str">
        <f t="shared" si="0"/>
        <v> </v>
      </c>
      <c r="H52" s="24"/>
    </row>
    <row r="53" spans="1:8" ht="24">
      <c r="A53" s="1218"/>
      <c r="B53" s="1221"/>
      <c r="C53" s="403" t="s">
        <v>816</v>
      </c>
      <c r="D53" s="838" t="s">
        <v>1122</v>
      </c>
      <c r="E53" s="771">
        <v>494</v>
      </c>
      <c r="F53" s="401"/>
      <c r="G53" s="401" t="str">
        <f t="shared" si="0"/>
        <v> </v>
      </c>
      <c r="H53" s="24"/>
    </row>
    <row r="54" spans="1:8" ht="36">
      <c r="A54" s="1218"/>
      <c r="B54" s="1221"/>
      <c r="C54" s="403" t="s">
        <v>823</v>
      </c>
      <c r="D54" s="836" t="s">
        <v>1122</v>
      </c>
      <c r="E54" s="771">
        <v>101.5</v>
      </c>
      <c r="F54" s="401"/>
      <c r="G54" s="401" t="str">
        <f t="shared" si="0"/>
        <v> </v>
      </c>
      <c r="H54" s="24"/>
    </row>
    <row r="55" spans="1:8" ht="24">
      <c r="A55" s="1219"/>
      <c r="B55" s="1222"/>
      <c r="C55" s="403" t="s">
        <v>824</v>
      </c>
      <c r="D55" s="836" t="s">
        <v>1122</v>
      </c>
      <c r="E55" s="771">
        <v>41</v>
      </c>
      <c r="F55" s="401"/>
      <c r="G55" s="401" t="str">
        <f t="shared" si="0"/>
        <v> </v>
      </c>
      <c r="H55" s="24"/>
    </row>
    <row r="56" spans="1:8" s="42" customFormat="1" ht="36">
      <c r="A56" s="1217" t="s">
        <v>1131</v>
      </c>
      <c r="B56" s="1220">
        <v>5</v>
      </c>
      <c r="C56" s="403" t="s">
        <v>1184</v>
      </c>
      <c r="D56" s="838" t="s">
        <v>1137</v>
      </c>
      <c r="E56" s="771">
        <v>9</v>
      </c>
      <c r="F56" s="401"/>
      <c r="G56" s="401" t="str">
        <f t="shared" si="0"/>
        <v> </v>
      </c>
      <c r="H56" s="24"/>
    </row>
    <row r="57" spans="1:8" s="18" customFormat="1" ht="36">
      <c r="A57" s="1219"/>
      <c r="B57" s="1222"/>
      <c r="C57" s="403" t="s">
        <v>1126</v>
      </c>
      <c r="D57" s="838" t="s">
        <v>1122</v>
      </c>
      <c r="E57" s="771">
        <v>46</v>
      </c>
      <c r="F57" s="401"/>
      <c r="G57" s="401" t="str">
        <f t="shared" si="0"/>
        <v> </v>
      </c>
      <c r="H57" s="6"/>
    </row>
    <row r="58" spans="1:8" s="25" customFormat="1" ht="48">
      <c r="A58" s="1217" t="s">
        <v>1131</v>
      </c>
      <c r="B58" s="1220">
        <v>6</v>
      </c>
      <c r="C58" s="403" t="s">
        <v>817</v>
      </c>
      <c r="D58" s="838" t="s">
        <v>1137</v>
      </c>
      <c r="E58" s="771">
        <v>14</v>
      </c>
      <c r="F58" s="401"/>
      <c r="G58" s="401" t="str">
        <f t="shared" si="0"/>
        <v> </v>
      </c>
      <c r="H58" s="24"/>
    </row>
    <row r="59" spans="1:8" s="42" customFormat="1" ht="36">
      <c r="A59" s="1218"/>
      <c r="B59" s="1221"/>
      <c r="C59" s="403" t="s">
        <v>818</v>
      </c>
      <c r="D59" s="836" t="s">
        <v>1138</v>
      </c>
      <c r="E59" s="771">
        <v>19</v>
      </c>
      <c r="F59" s="401"/>
      <c r="G59" s="401" t="str">
        <f t="shared" si="0"/>
        <v> </v>
      </c>
      <c r="H59" s="24"/>
    </row>
    <row r="60" spans="1:8" s="42" customFormat="1" ht="36">
      <c r="A60" s="1218"/>
      <c r="B60" s="1221"/>
      <c r="C60" s="403" t="s">
        <v>820</v>
      </c>
      <c r="D60" s="836" t="s">
        <v>1138</v>
      </c>
      <c r="E60" s="771">
        <v>18</v>
      </c>
      <c r="F60" s="401"/>
      <c r="G60" s="401" t="str">
        <f t="shared" si="0"/>
        <v> </v>
      </c>
      <c r="H60" s="24"/>
    </row>
    <row r="61" spans="1:8" s="25" customFormat="1" ht="12.75">
      <c r="A61" s="1219"/>
      <c r="B61" s="1222"/>
      <c r="C61" s="403" t="s">
        <v>815</v>
      </c>
      <c r="D61" s="836" t="s">
        <v>1122</v>
      </c>
      <c r="E61" s="771">
        <v>36</v>
      </c>
      <c r="F61" s="401"/>
      <c r="G61" s="401" t="str">
        <f t="shared" si="0"/>
        <v> </v>
      </c>
      <c r="H61" s="24"/>
    </row>
    <row r="62" spans="1:8" s="25" customFormat="1" ht="60">
      <c r="A62" s="1217" t="s">
        <v>1131</v>
      </c>
      <c r="B62" s="1220">
        <v>7</v>
      </c>
      <c r="C62" s="403" t="s">
        <v>1237</v>
      </c>
      <c r="D62" s="838" t="s">
        <v>1137</v>
      </c>
      <c r="E62" s="771">
        <v>3</v>
      </c>
      <c r="F62" s="401"/>
      <c r="G62" s="401" t="str">
        <f t="shared" si="0"/>
        <v> </v>
      </c>
      <c r="H62" s="24"/>
    </row>
    <row r="63" spans="1:8" ht="24">
      <c r="A63" s="1218"/>
      <c r="B63" s="1221"/>
      <c r="C63" s="403" t="s">
        <v>1111</v>
      </c>
      <c r="D63" s="838" t="s">
        <v>1138</v>
      </c>
      <c r="E63" s="771">
        <v>48</v>
      </c>
      <c r="F63" s="401"/>
      <c r="G63" s="401" t="str">
        <f t="shared" si="0"/>
        <v> </v>
      </c>
      <c r="H63" s="24"/>
    </row>
    <row r="64" spans="1:8" ht="24">
      <c r="A64" s="1219"/>
      <c r="B64" s="1222"/>
      <c r="C64" s="403" t="s">
        <v>1112</v>
      </c>
      <c r="D64" s="836" t="s">
        <v>1122</v>
      </c>
      <c r="E64" s="771">
        <v>4</v>
      </c>
      <c r="F64" s="401"/>
      <c r="G64" s="401" t="str">
        <f t="shared" si="0"/>
        <v> </v>
      </c>
      <c r="H64" s="24"/>
    </row>
    <row r="65" spans="1:8" ht="72">
      <c r="A65" s="1217" t="s">
        <v>1131</v>
      </c>
      <c r="B65" s="1220">
        <v>8</v>
      </c>
      <c r="C65" s="403" t="s">
        <v>831</v>
      </c>
      <c r="D65" s="836" t="s">
        <v>1137</v>
      </c>
      <c r="E65" s="771">
        <v>10</v>
      </c>
      <c r="F65" s="401"/>
      <c r="G65" s="401" t="str">
        <f t="shared" si="0"/>
        <v> </v>
      </c>
      <c r="H65" s="24"/>
    </row>
    <row r="66" spans="1:8" ht="12">
      <c r="A66" s="1219"/>
      <c r="B66" s="1222"/>
      <c r="C66" s="403" t="s">
        <v>830</v>
      </c>
      <c r="D66" s="836" t="s">
        <v>1122</v>
      </c>
      <c r="E66" s="771">
        <v>85.5</v>
      </c>
      <c r="F66" s="772"/>
      <c r="G66" s="401" t="str">
        <f t="shared" si="0"/>
        <v> </v>
      </c>
      <c r="H66" s="2"/>
    </row>
    <row r="67" spans="1:8" ht="12.75">
      <c r="A67" s="399"/>
      <c r="B67" s="400"/>
      <c r="C67" s="403"/>
      <c r="D67" s="836"/>
      <c r="E67" s="771"/>
      <c r="F67" s="401"/>
      <c r="G67" s="624">
        <f>IF(C67="REKAPITULACIJA",+SUM(#REF!),IF(F67=" ","",+E67*F67))</f>
        <v>0</v>
      </c>
      <c r="H67" s="24"/>
    </row>
    <row r="68" spans="1:249" ht="12.75">
      <c r="A68" s="399"/>
      <c r="B68" s="400"/>
      <c r="C68" s="773" t="s">
        <v>1141</v>
      </c>
      <c r="D68" s="836"/>
      <c r="E68" s="771"/>
      <c r="F68" s="401"/>
      <c r="G68" s="624">
        <f>IF(C68="REKAPITULACIJA",+SUM(#REF!),IF(F68=" ","",+E68*F68))</f>
        <v>0</v>
      </c>
      <c r="H68" s="24"/>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row>
    <row r="69" spans="1:249" ht="24.75">
      <c r="A69" s="1217" t="s">
        <v>1131</v>
      </c>
      <c r="B69" s="1220">
        <v>9</v>
      </c>
      <c r="C69" s="623" t="s">
        <v>1170</v>
      </c>
      <c r="D69" s="836" t="s">
        <v>1142</v>
      </c>
      <c r="E69" s="210">
        <v>37500</v>
      </c>
      <c r="F69" s="401"/>
      <c r="G69" s="401" t="str">
        <f>IF(($E69*F69)=0," ",($E69*F69))</f>
        <v> </v>
      </c>
      <c r="H69" s="24"/>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row>
    <row r="70" spans="1:8" ht="12">
      <c r="A70" s="1218"/>
      <c r="B70" s="1221"/>
      <c r="C70" s="623" t="s">
        <v>825</v>
      </c>
      <c r="D70" s="836"/>
      <c r="E70" s="210"/>
      <c r="F70" s="401"/>
      <c r="G70" s="624">
        <f>IF(C70="REKAPITULACIJA",+SUM(#REF!),IF(F70=" ","",+E70*F70))</f>
        <v>0</v>
      </c>
      <c r="H70" s="5"/>
    </row>
    <row r="71" spans="1:8" ht="12.75">
      <c r="A71" s="1218"/>
      <c r="B71" s="1221"/>
      <c r="C71" s="403" t="s">
        <v>826</v>
      </c>
      <c r="D71" s="836"/>
      <c r="E71" s="210"/>
      <c r="F71" s="401"/>
      <c r="G71" s="624">
        <f>IF(C71="REKAPITULACIJA",+SUM(#REF!),IF(F71=" ","",+E71*F71))</f>
        <v>0</v>
      </c>
      <c r="H71" s="24"/>
    </row>
    <row r="72" spans="1:8" s="45" customFormat="1" ht="13.5" thickBot="1">
      <c r="A72" s="1223"/>
      <c r="B72" s="1224"/>
      <c r="C72" s="616" t="s">
        <v>827</v>
      </c>
      <c r="D72" s="840"/>
      <c r="E72" s="855"/>
      <c r="F72" s="404"/>
      <c r="G72" s="615">
        <f>IF(C72="REKAPITULACIJA",+SUM(#REF!),IF(F72=" ","",+E72*F72))</f>
        <v>0</v>
      </c>
      <c r="H72" s="24"/>
    </row>
    <row r="73" spans="1:249" s="22" customFormat="1" ht="13.5" thickBot="1">
      <c r="A73" s="830"/>
      <c r="B73" s="831"/>
      <c r="C73" s="663" t="s">
        <v>1136</v>
      </c>
      <c r="D73" s="841"/>
      <c r="E73" s="832"/>
      <c r="F73" s="833"/>
      <c r="G73" s="834">
        <f>SUM(G43:G72)</f>
        <v>0</v>
      </c>
      <c r="H73" s="24"/>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row>
    <row r="74" spans="1:8" ht="12">
      <c r="A74" s="856"/>
      <c r="B74" s="857"/>
      <c r="C74" s="617"/>
      <c r="D74" s="842"/>
      <c r="E74" s="826"/>
      <c r="F74" s="827"/>
      <c r="G74" s="828"/>
      <c r="H74" s="5"/>
    </row>
    <row r="75" spans="1:249" ht="12.75">
      <c r="A75" s="399"/>
      <c r="B75" s="400"/>
      <c r="C75" s="403" t="s">
        <v>1181</v>
      </c>
      <c r="D75" s="836"/>
      <c r="E75" s="771"/>
      <c r="F75" s="401"/>
      <c r="G75" s="210"/>
      <c r="H75" s="5"/>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row>
    <row r="76" spans="1:8" ht="12">
      <c r="A76" s="399"/>
      <c r="B76" s="400"/>
      <c r="C76" s="623"/>
      <c r="D76" s="836"/>
      <c r="E76" s="771"/>
      <c r="F76" s="401"/>
      <c r="G76" s="210"/>
      <c r="H76" s="10"/>
    </row>
    <row r="77" spans="1:249" s="22" customFormat="1" ht="96.75">
      <c r="A77" s="399" t="s">
        <v>1135</v>
      </c>
      <c r="B77" s="400">
        <f>+B75+1</f>
        <v>1</v>
      </c>
      <c r="C77" s="623" t="s">
        <v>1104</v>
      </c>
      <c r="D77" s="836" t="s">
        <v>1122</v>
      </c>
      <c r="E77" s="771">
        <v>194.5</v>
      </c>
      <c r="F77" s="401"/>
      <c r="G77" s="401" t="str">
        <f aca="true" t="shared" si="1" ref="G77:G90">IF(($E77*F77)=0," ",($E77*F77))</f>
        <v> </v>
      </c>
      <c r="H77" s="24"/>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row>
    <row r="78" spans="1:249" s="22" customFormat="1" ht="120.75">
      <c r="A78" s="751" t="s">
        <v>1135</v>
      </c>
      <c r="B78" s="400">
        <f>+B77+1</f>
        <v>2</v>
      </c>
      <c r="C78" s="623" t="s">
        <v>1222</v>
      </c>
      <c r="D78" s="836" t="s">
        <v>1122</v>
      </c>
      <c r="E78" s="771">
        <v>161.5</v>
      </c>
      <c r="F78" s="401"/>
      <c r="G78" s="401" t="str">
        <f t="shared" si="1"/>
        <v> </v>
      </c>
      <c r="H78" s="24"/>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row>
    <row r="79" spans="1:8" ht="108">
      <c r="A79" s="751" t="s">
        <v>1135</v>
      </c>
      <c r="B79" s="400">
        <v>3</v>
      </c>
      <c r="C79" s="623" t="s">
        <v>1223</v>
      </c>
      <c r="D79" s="836" t="s">
        <v>1122</v>
      </c>
      <c r="E79" s="771">
        <v>161.5</v>
      </c>
      <c r="F79" s="401"/>
      <c r="G79" s="401" t="str">
        <f t="shared" si="1"/>
        <v> </v>
      </c>
      <c r="H79" s="24"/>
    </row>
    <row r="80" spans="1:250" ht="48.75">
      <c r="A80" s="399" t="s">
        <v>1135</v>
      </c>
      <c r="B80" s="400">
        <f>+B79+1</f>
        <v>4</v>
      </c>
      <c r="C80" s="623" t="s">
        <v>1224</v>
      </c>
      <c r="D80" s="836" t="s">
        <v>1137</v>
      </c>
      <c r="E80" s="771">
        <v>42</v>
      </c>
      <c r="F80" s="401"/>
      <c r="G80" s="401" t="str">
        <f t="shared" si="1"/>
        <v> </v>
      </c>
      <c r="H80" s="13">
        <v>6180</v>
      </c>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c r="EA80" s="22"/>
      <c r="EB80" s="22"/>
      <c r="EC80" s="22"/>
      <c r="ED80" s="22"/>
      <c r="EE80" s="22"/>
      <c r="EF80" s="22"/>
      <c r="EG80" s="22"/>
      <c r="EH80" s="22"/>
      <c r="EI80" s="22"/>
      <c r="EJ80" s="22"/>
      <c r="EK80" s="22"/>
      <c r="EL80" s="22"/>
      <c r="EM80" s="22"/>
      <c r="EN80" s="22"/>
      <c r="EO80" s="22"/>
      <c r="EP80" s="22"/>
      <c r="EQ80" s="22"/>
      <c r="ER80" s="22"/>
      <c r="ES80" s="22"/>
      <c r="ET80" s="22"/>
      <c r="EU80" s="22"/>
      <c r="EV80" s="22"/>
      <c r="EW80" s="22"/>
      <c r="EX80" s="22"/>
      <c r="EY80" s="22"/>
      <c r="EZ80" s="22"/>
      <c r="FA80" s="22"/>
      <c r="FB80" s="22"/>
      <c r="FC80" s="22"/>
      <c r="FD80" s="22"/>
      <c r="FE80" s="22"/>
      <c r="FF80" s="22"/>
      <c r="FG80" s="22"/>
      <c r="FH80" s="22"/>
      <c r="FI80" s="22"/>
      <c r="FJ80" s="22"/>
      <c r="FK80" s="22"/>
      <c r="FL80" s="22"/>
      <c r="FM80" s="22"/>
      <c r="FN80" s="22"/>
      <c r="FO80" s="22"/>
      <c r="FP80" s="22"/>
      <c r="FQ80" s="22"/>
      <c r="FR80" s="22"/>
      <c r="FS80" s="22"/>
      <c r="FT80" s="22"/>
      <c r="FU80" s="22"/>
      <c r="FV80" s="22"/>
      <c r="FW80" s="22"/>
      <c r="FX80" s="22"/>
      <c r="FY80" s="22"/>
      <c r="FZ80" s="22"/>
      <c r="GA80" s="22"/>
      <c r="GB80" s="22"/>
      <c r="GC80" s="22"/>
      <c r="GD80" s="22"/>
      <c r="GE80" s="22"/>
      <c r="GF80" s="22"/>
      <c r="GG80" s="22"/>
      <c r="GH80" s="22"/>
      <c r="GI80" s="22"/>
      <c r="GJ80" s="22"/>
      <c r="GK80" s="22"/>
      <c r="GL80" s="22"/>
      <c r="GM80" s="22"/>
      <c r="GN80" s="22"/>
      <c r="GO80" s="22"/>
      <c r="GP80" s="22"/>
      <c r="GQ80" s="22"/>
      <c r="GR80" s="22"/>
      <c r="GS80" s="22"/>
      <c r="GT80" s="22"/>
      <c r="GU80" s="22"/>
      <c r="GV80" s="22"/>
      <c r="GW80" s="22"/>
      <c r="GX80" s="22"/>
      <c r="GY80" s="22"/>
      <c r="GZ80" s="22"/>
      <c r="HA80" s="22"/>
      <c r="HB80" s="22"/>
      <c r="HC80" s="22"/>
      <c r="HD80" s="22"/>
      <c r="HE80" s="22"/>
      <c r="HF80" s="22"/>
      <c r="HG80" s="22"/>
      <c r="HH80" s="22"/>
      <c r="HI80" s="22"/>
      <c r="HJ80" s="22"/>
      <c r="HK80" s="22"/>
      <c r="HL80" s="22"/>
      <c r="HM80" s="22"/>
      <c r="HN80" s="22"/>
      <c r="HO80" s="22"/>
      <c r="HP80" s="22"/>
      <c r="HQ80" s="22"/>
      <c r="HR80" s="22"/>
      <c r="HS80" s="22"/>
      <c r="HT80" s="22"/>
      <c r="HU80" s="22"/>
      <c r="HV80" s="22"/>
      <c r="HW80" s="22"/>
      <c r="HX80" s="22"/>
      <c r="HY80" s="22"/>
      <c r="HZ80" s="22"/>
      <c r="IA80" s="22"/>
      <c r="IB80" s="22"/>
      <c r="IC80" s="22"/>
      <c r="ID80" s="22"/>
      <c r="IE80" s="22"/>
      <c r="IF80" s="22"/>
      <c r="IG80" s="22"/>
      <c r="IH80" s="22"/>
      <c r="II80" s="22"/>
      <c r="IJ80" s="22"/>
      <c r="IK80" s="22"/>
      <c r="IL80" s="22"/>
      <c r="IM80" s="22"/>
      <c r="IN80" s="22"/>
      <c r="IO80" s="22"/>
      <c r="IP80" s="22"/>
    </row>
    <row r="81" spans="1:250" ht="60.75">
      <c r="A81" s="399" t="s">
        <v>1135</v>
      </c>
      <c r="B81" s="400">
        <f>+B80+1</f>
        <v>5</v>
      </c>
      <c r="C81" s="623" t="s">
        <v>870</v>
      </c>
      <c r="D81" s="836" t="s">
        <v>1137</v>
      </c>
      <c r="E81" s="771">
        <v>5.5</v>
      </c>
      <c r="F81" s="401"/>
      <c r="G81" s="401" t="str">
        <f t="shared" si="1"/>
        <v> </v>
      </c>
      <c r="H81" s="13">
        <v>2163</v>
      </c>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row>
    <row r="82" spans="1:249" ht="84.75">
      <c r="A82" s="399" t="s">
        <v>1135</v>
      </c>
      <c r="B82" s="400">
        <v>6</v>
      </c>
      <c r="C82" s="623" t="s">
        <v>1105</v>
      </c>
      <c r="D82" s="836" t="s">
        <v>1122</v>
      </c>
      <c r="E82" s="771">
        <v>270</v>
      </c>
      <c r="F82" s="401"/>
      <c r="G82" s="401" t="str">
        <f t="shared" si="1"/>
        <v> </v>
      </c>
      <c r="H82" s="24"/>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c r="HP82" s="22"/>
      <c r="HQ82" s="22"/>
      <c r="HR82" s="22"/>
      <c r="HS82" s="22"/>
      <c r="HT82" s="22"/>
      <c r="HU82" s="22"/>
      <c r="HV82" s="22"/>
      <c r="HW82" s="22"/>
      <c r="HX82" s="22"/>
      <c r="HY82" s="22"/>
      <c r="HZ82" s="22"/>
      <c r="IA82" s="22"/>
      <c r="IB82" s="22"/>
      <c r="IC82" s="22"/>
      <c r="ID82" s="22"/>
      <c r="IE82" s="22"/>
      <c r="IF82" s="22"/>
      <c r="IG82" s="22"/>
      <c r="IH82" s="22"/>
      <c r="II82" s="22"/>
      <c r="IJ82" s="22"/>
      <c r="IK82" s="22"/>
      <c r="IL82" s="22"/>
      <c r="IM82" s="22"/>
      <c r="IN82" s="22"/>
      <c r="IO82" s="22"/>
    </row>
    <row r="83" spans="1:8" ht="123">
      <c r="A83" s="399" t="s">
        <v>1135</v>
      </c>
      <c r="B83" s="400">
        <f>+B82+1</f>
        <v>7</v>
      </c>
      <c r="C83" s="623" t="s">
        <v>858</v>
      </c>
      <c r="D83" s="836" t="s">
        <v>1122</v>
      </c>
      <c r="E83" s="771">
        <v>1315</v>
      </c>
      <c r="F83" s="401"/>
      <c r="G83" s="401" t="str">
        <f t="shared" si="1"/>
        <v> </v>
      </c>
      <c r="H83" s="24"/>
    </row>
    <row r="84" spans="1:8" ht="36">
      <c r="A84" s="1217" t="s">
        <v>1135</v>
      </c>
      <c r="B84" s="1220">
        <f>+B83+1</f>
        <v>8</v>
      </c>
      <c r="C84" s="623" t="s">
        <v>1115</v>
      </c>
      <c r="D84" s="836"/>
      <c r="E84" s="771"/>
      <c r="F84" s="401"/>
      <c r="G84" s="401" t="str">
        <f t="shared" si="1"/>
        <v> </v>
      </c>
      <c r="H84" s="24"/>
    </row>
    <row r="85" spans="1:8" ht="12.75">
      <c r="A85" s="1218"/>
      <c r="B85" s="1221"/>
      <c r="C85" s="623" t="s">
        <v>1225</v>
      </c>
      <c r="D85" s="836" t="s">
        <v>1122</v>
      </c>
      <c r="E85" s="771">
        <v>164.2</v>
      </c>
      <c r="F85" s="772"/>
      <c r="G85" s="401" t="str">
        <f t="shared" si="1"/>
        <v> </v>
      </c>
      <c r="H85" s="24"/>
    </row>
    <row r="86" spans="1:8" ht="12.75">
      <c r="A86" s="1219"/>
      <c r="B86" s="1222"/>
      <c r="C86" s="623" t="s">
        <v>1226</v>
      </c>
      <c r="D86" s="836" t="s">
        <v>1122</v>
      </c>
      <c r="E86" s="771">
        <v>478.5</v>
      </c>
      <c r="F86" s="772"/>
      <c r="G86" s="401" t="str">
        <f t="shared" si="1"/>
        <v> </v>
      </c>
      <c r="H86" s="24"/>
    </row>
    <row r="87" spans="1:249" ht="108.75">
      <c r="A87" s="399" t="s">
        <v>1135</v>
      </c>
      <c r="B87" s="400">
        <v>9</v>
      </c>
      <c r="C87" s="403" t="s">
        <v>1249</v>
      </c>
      <c r="D87" s="836" t="s">
        <v>1122</v>
      </c>
      <c r="E87" s="771">
        <v>152</v>
      </c>
      <c r="F87" s="401"/>
      <c r="G87" s="401" t="str">
        <f t="shared" si="1"/>
        <v> </v>
      </c>
      <c r="H87" s="24"/>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22"/>
      <c r="EY87" s="22"/>
      <c r="EZ87" s="22"/>
      <c r="FA87" s="22"/>
      <c r="FB87" s="22"/>
      <c r="FC87" s="22"/>
      <c r="FD87" s="22"/>
      <c r="FE87" s="22"/>
      <c r="FF87" s="22"/>
      <c r="FG87" s="22"/>
      <c r="FH87" s="22"/>
      <c r="FI87" s="22"/>
      <c r="FJ87" s="22"/>
      <c r="FK87" s="22"/>
      <c r="FL87" s="22"/>
      <c r="FM87" s="22"/>
      <c r="FN87" s="22"/>
      <c r="FO87" s="22"/>
      <c r="FP87" s="22"/>
      <c r="FQ87" s="22"/>
      <c r="FR87" s="22"/>
      <c r="FS87" s="22"/>
      <c r="FT87" s="22"/>
      <c r="FU87" s="22"/>
      <c r="FV87" s="22"/>
      <c r="FW87" s="22"/>
      <c r="FX87" s="22"/>
      <c r="FY87" s="22"/>
      <c r="FZ87" s="22"/>
      <c r="GA87" s="22"/>
      <c r="GB87" s="22"/>
      <c r="GC87" s="22"/>
      <c r="GD87" s="22"/>
      <c r="GE87" s="22"/>
      <c r="GF87" s="22"/>
      <c r="GG87" s="22"/>
      <c r="GH87" s="22"/>
      <c r="GI87" s="22"/>
      <c r="GJ87" s="22"/>
      <c r="GK87" s="22"/>
      <c r="GL87" s="22"/>
      <c r="GM87" s="22"/>
      <c r="GN87" s="22"/>
      <c r="GO87" s="22"/>
      <c r="GP87" s="22"/>
      <c r="GQ87" s="22"/>
      <c r="GR87" s="22"/>
      <c r="GS87" s="22"/>
      <c r="GT87" s="22"/>
      <c r="GU87" s="22"/>
      <c r="GV87" s="22"/>
      <c r="GW87" s="22"/>
      <c r="GX87" s="22"/>
      <c r="GY87" s="22"/>
      <c r="GZ87" s="22"/>
      <c r="HA87" s="22"/>
      <c r="HB87" s="22"/>
      <c r="HC87" s="22"/>
      <c r="HD87" s="22"/>
      <c r="HE87" s="22"/>
      <c r="HF87" s="22"/>
      <c r="HG87" s="22"/>
      <c r="HH87" s="22"/>
      <c r="HI87" s="22"/>
      <c r="HJ87" s="22"/>
      <c r="HK87" s="22"/>
      <c r="HL87" s="22"/>
      <c r="HM87" s="22"/>
      <c r="HN87" s="22"/>
      <c r="HO87" s="22"/>
      <c r="HP87" s="22"/>
      <c r="HQ87" s="22"/>
      <c r="HR87" s="22"/>
      <c r="HS87" s="22"/>
      <c r="HT87" s="22"/>
      <c r="HU87" s="22"/>
      <c r="HV87" s="22"/>
      <c r="HW87" s="22"/>
      <c r="HX87" s="22"/>
      <c r="HY87" s="22"/>
      <c r="HZ87" s="22"/>
      <c r="IA87" s="22"/>
      <c r="IB87" s="22"/>
      <c r="IC87" s="22"/>
      <c r="ID87" s="22"/>
      <c r="IE87" s="22"/>
      <c r="IF87" s="22"/>
      <c r="IG87" s="22"/>
      <c r="IH87" s="22"/>
      <c r="II87" s="22"/>
      <c r="IJ87" s="22"/>
      <c r="IK87" s="22"/>
      <c r="IL87" s="22"/>
      <c r="IM87" s="22"/>
      <c r="IN87" s="22"/>
      <c r="IO87" s="22"/>
    </row>
    <row r="88" spans="1:8" ht="72.75">
      <c r="A88" s="399" t="s">
        <v>1135</v>
      </c>
      <c r="B88" s="400">
        <v>10</v>
      </c>
      <c r="C88" s="623" t="s">
        <v>1250</v>
      </c>
      <c r="D88" s="836" t="s">
        <v>1138</v>
      </c>
      <c r="E88" s="771">
        <v>30</v>
      </c>
      <c r="F88" s="401"/>
      <c r="G88" s="401" t="str">
        <f t="shared" si="1"/>
        <v> </v>
      </c>
      <c r="H88" s="24"/>
    </row>
    <row r="89" spans="1:8" ht="96">
      <c r="A89" s="399" t="s">
        <v>1135</v>
      </c>
      <c r="B89" s="400">
        <v>11</v>
      </c>
      <c r="C89" s="623" t="s">
        <v>1227</v>
      </c>
      <c r="D89" s="836" t="s">
        <v>1122</v>
      </c>
      <c r="E89" s="771">
        <v>485</v>
      </c>
      <c r="F89" s="401"/>
      <c r="G89" s="401" t="str">
        <f t="shared" si="1"/>
        <v> </v>
      </c>
      <c r="H89" s="6"/>
    </row>
    <row r="90" spans="1:8" ht="72">
      <c r="A90" s="399" t="s">
        <v>1135</v>
      </c>
      <c r="B90" s="400">
        <f>+B89+1</f>
        <v>12</v>
      </c>
      <c r="C90" s="403" t="s">
        <v>1107</v>
      </c>
      <c r="D90" s="836" t="s">
        <v>1138</v>
      </c>
      <c r="E90" s="771">
        <v>142</v>
      </c>
      <c r="F90" s="772"/>
      <c r="G90" s="401" t="str">
        <f t="shared" si="1"/>
        <v> </v>
      </c>
      <c r="H90" s="6"/>
    </row>
    <row r="91" spans="1:8" ht="12">
      <c r="A91" s="399"/>
      <c r="B91" s="400"/>
      <c r="C91" s="403"/>
      <c r="D91" s="836"/>
      <c r="E91" s="771"/>
      <c r="F91" s="401"/>
      <c r="G91" s="624"/>
      <c r="H91" s="6"/>
    </row>
    <row r="92" spans="1:8" ht="12.75">
      <c r="A92" s="399"/>
      <c r="B92" s="400"/>
      <c r="C92" s="770" t="s">
        <v>1154</v>
      </c>
      <c r="D92" s="836"/>
      <c r="E92" s="771"/>
      <c r="F92" s="401"/>
      <c r="G92" s="624"/>
      <c r="H92" s="6"/>
    </row>
    <row r="93" spans="1:8" ht="60">
      <c r="A93" s="751" t="s">
        <v>1135</v>
      </c>
      <c r="B93" s="400">
        <f>+B90+1</f>
        <v>13</v>
      </c>
      <c r="C93" s="623" t="s">
        <v>1231</v>
      </c>
      <c r="D93" s="844" t="s">
        <v>1122</v>
      </c>
      <c r="E93" s="210">
        <v>21.5</v>
      </c>
      <c r="F93" s="401"/>
      <c r="G93" s="401" t="str">
        <f aca="true" t="shared" si="2" ref="G93:G100">IF(($E93*F93)=0," ",($E93*F93))</f>
        <v> </v>
      </c>
      <c r="H93" s="6"/>
    </row>
    <row r="94" spans="1:8" ht="96">
      <c r="A94" s="751" t="s">
        <v>1135</v>
      </c>
      <c r="B94" s="400">
        <f>+B93+1</f>
        <v>14</v>
      </c>
      <c r="C94" s="623" t="s">
        <v>1230</v>
      </c>
      <c r="D94" s="836" t="s">
        <v>1138</v>
      </c>
      <c r="E94" s="771">
        <v>69.7</v>
      </c>
      <c r="F94" s="772"/>
      <c r="G94" s="401" t="str">
        <f t="shared" si="2"/>
        <v> </v>
      </c>
      <c r="H94" s="6"/>
    </row>
    <row r="95" spans="1:8" ht="72">
      <c r="A95" s="1217" t="s">
        <v>1135</v>
      </c>
      <c r="B95" s="1220">
        <f>+B94+1</f>
        <v>15</v>
      </c>
      <c r="C95" s="623" t="s">
        <v>1116</v>
      </c>
      <c r="D95" s="836"/>
      <c r="E95" s="771"/>
      <c r="F95" s="401"/>
      <c r="G95" s="401"/>
      <c r="H95" s="6"/>
    </row>
    <row r="96" spans="1:8" ht="12">
      <c r="A96" s="1219"/>
      <c r="B96" s="1222"/>
      <c r="C96" s="403" t="s">
        <v>1228</v>
      </c>
      <c r="D96" s="836" t="s">
        <v>1140</v>
      </c>
      <c r="E96" s="771">
        <v>1</v>
      </c>
      <c r="F96" s="401"/>
      <c r="G96" s="401" t="str">
        <f t="shared" si="2"/>
        <v> </v>
      </c>
      <c r="H96" s="6"/>
    </row>
    <row r="97" spans="1:8" ht="36">
      <c r="A97" s="399" t="s">
        <v>1135</v>
      </c>
      <c r="B97" s="400">
        <f>+B95+1</f>
        <v>16</v>
      </c>
      <c r="C97" s="403" t="s">
        <v>1229</v>
      </c>
      <c r="D97" s="836" t="s">
        <v>1140</v>
      </c>
      <c r="E97" s="771">
        <v>22</v>
      </c>
      <c r="F97" s="401"/>
      <c r="G97" s="401" t="str">
        <f t="shared" si="2"/>
        <v> </v>
      </c>
      <c r="H97" s="24"/>
    </row>
    <row r="98" spans="1:8" ht="12.75">
      <c r="A98" s="399"/>
      <c r="B98" s="400"/>
      <c r="C98" s="403"/>
      <c r="D98" s="836"/>
      <c r="E98" s="771"/>
      <c r="F98" s="401"/>
      <c r="G98" s="401"/>
      <c r="H98" s="24"/>
    </row>
    <row r="99" spans="1:8" ht="12.75">
      <c r="A99" s="753"/>
      <c r="B99" s="745"/>
      <c r="C99" s="773" t="s">
        <v>1173</v>
      </c>
      <c r="D99" s="836"/>
      <c r="E99" s="771"/>
      <c r="F99" s="401"/>
      <c r="G99" s="401"/>
      <c r="H99" s="24"/>
    </row>
    <row r="100" spans="1:250" s="18" customFormat="1" ht="60.75" thickBot="1">
      <c r="A100" s="853" t="s">
        <v>1135</v>
      </c>
      <c r="B100" s="821">
        <f>+B97+1</f>
        <v>17</v>
      </c>
      <c r="C100" s="626" t="s">
        <v>1176</v>
      </c>
      <c r="D100" s="840" t="s">
        <v>1143</v>
      </c>
      <c r="E100" s="822">
        <v>40</v>
      </c>
      <c r="F100" s="404"/>
      <c r="G100" s="404" t="str">
        <f t="shared" si="2"/>
        <v> </v>
      </c>
      <c r="H100" s="24"/>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c r="FH100" s="29"/>
      <c r="FI100" s="29"/>
      <c r="FJ100" s="29"/>
      <c r="FK100" s="29"/>
      <c r="FL100" s="29"/>
      <c r="FM100" s="29"/>
      <c r="FN100" s="29"/>
      <c r="FO100" s="29"/>
      <c r="FP100" s="29"/>
      <c r="FQ100" s="29"/>
      <c r="FR100" s="29"/>
      <c r="FS100" s="29"/>
      <c r="FT100" s="29"/>
      <c r="FU100" s="29"/>
      <c r="FV100" s="29"/>
      <c r="FW100" s="29"/>
      <c r="FX100" s="29"/>
      <c r="FY100" s="29"/>
      <c r="FZ100" s="29"/>
      <c r="GA100" s="29"/>
      <c r="GB100" s="29"/>
      <c r="GC100" s="29"/>
      <c r="GD100" s="29"/>
      <c r="GE100" s="29"/>
      <c r="GF100" s="29"/>
      <c r="GG100" s="29"/>
      <c r="GH100" s="29"/>
      <c r="GI100" s="29"/>
      <c r="GJ100" s="29"/>
      <c r="GK100" s="29"/>
      <c r="GL100" s="29"/>
      <c r="GM100" s="29"/>
      <c r="GN100" s="29"/>
      <c r="GO100" s="29"/>
      <c r="GP100" s="29"/>
      <c r="GQ100" s="29"/>
      <c r="GR100" s="29"/>
      <c r="GS100" s="29"/>
      <c r="GT100" s="29"/>
      <c r="GU100" s="29"/>
      <c r="GV100" s="29"/>
      <c r="GW100" s="29"/>
      <c r="GX100" s="29"/>
      <c r="GY100" s="29"/>
      <c r="GZ100" s="29"/>
      <c r="HA100" s="29"/>
      <c r="HB100" s="29"/>
      <c r="HC100" s="29"/>
      <c r="HD100" s="29"/>
      <c r="HE100" s="29"/>
      <c r="HF100" s="29"/>
      <c r="HG100" s="29"/>
      <c r="HH100" s="29"/>
      <c r="HI100" s="29"/>
      <c r="HJ100" s="29"/>
      <c r="HK100" s="29"/>
      <c r="HL100" s="29"/>
      <c r="HM100" s="29"/>
      <c r="HN100" s="29"/>
      <c r="HO100" s="29"/>
      <c r="HP100" s="29"/>
      <c r="HQ100" s="29"/>
      <c r="HR100" s="29"/>
      <c r="HS100" s="29"/>
      <c r="HT100" s="29"/>
      <c r="HU100" s="29"/>
      <c r="HV100" s="29"/>
      <c r="HW100" s="29"/>
      <c r="HX100" s="29"/>
      <c r="HY100" s="29"/>
      <c r="HZ100" s="29"/>
      <c r="IA100" s="29"/>
      <c r="IB100" s="29"/>
      <c r="IC100" s="29"/>
      <c r="ID100" s="29"/>
      <c r="IE100" s="29"/>
      <c r="IF100" s="29"/>
      <c r="IG100" s="29"/>
      <c r="IH100" s="29"/>
      <c r="II100" s="29"/>
      <c r="IJ100" s="29"/>
      <c r="IK100" s="29"/>
      <c r="IL100" s="29"/>
      <c r="IM100" s="29"/>
      <c r="IN100" s="29"/>
      <c r="IO100" s="29"/>
      <c r="IP100" s="29"/>
    </row>
    <row r="101" spans="1:248" ht="13.5" thickBot="1">
      <c r="A101" s="830"/>
      <c r="B101" s="831"/>
      <c r="C101" s="663" t="s">
        <v>1136</v>
      </c>
      <c r="D101" s="841"/>
      <c r="E101" s="832"/>
      <c r="F101" s="833"/>
      <c r="G101" s="834">
        <f>SUM(G77:G100)</f>
        <v>0</v>
      </c>
      <c r="H101" s="5"/>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c r="FO101" s="22"/>
      <c r="FP101" s="22"/>
      <c r="FQ101" s="22"/>
      <c r="FR101" s="22"/>
      <c r="FS101" s="22"/>
      <c r="FT101" s="22"/>
      <c r="FU101" s="22"/>
      <c r="FV101" s="22"/>
      <c r="FW101" s="22"/>
      <c r="FX101" s="22"/>
      <c r="FY101" s="22"/>
      <c r="FZ101" s="22"/>
      <c r="GA101" s="22"/>
      <c r="GB101" s="22"/>
      <c r="GC101" s="22"/>
      <c r="GD101" s="22"/>
      <c r="GE101" s="22"/>
      <c r="GF101" s="22"/>
      <c r="GG101" s="22"/>
      <c r="GH101" s="22"/>
      <c r="GI101" s="22"/>
      <c r="GJ101" s="22"/>
      <c r="GK101" s="22"/>
      <c r="GL101" s="22"/>
      <c r="GM101" s="22"/>
      <c r="GN101" s="22"/>
      <c r="GO101" s="22"/>
      <c r="GP101" s="22"/>
      <c r="GQ101" s="22"/>
      <c r="GR101" s="22"/>
      <c r="GS101" s="22"/>
      <c r="GT101" s="22"/>
      <c r="GU101" s="22"/>
      <c r="GV101" s="22"/>
      <c r="GW101" s="22"/>
      <c r="GX101" s="22"/>
      <c r="GY101" s="22"/>
      <c r="GZ101" s="22"/>
      <c r="HA101" s="22"/>
      <c r="HB101" s="22"/>
      <c r="HC101" s="22"/>
      <c r="HD101" s="22"/>
      <c r="HE101" s="22"/>
      <c r="HF101" s="22"/>
      <c r="HG101" s="22"/>
      <c r="HH101" s="22"/>
      <c r="HI101" s="22"/>
      <c r="HJ101" s="22"/>
      <c r="HK101" s="22"/>
      <c r="HL101" s="22"/>
      <c r="HM101" s="22"/>
      <c r="HN101" s="22"/>
      <c r="HO101" s="22"/>
      <c r="HP101" s="22"/>
      <c r="HQ101" s="22"/>
      <c r="HR101" s="22"/>
      <c r="HS101" s="22"/>
      <c r="HT101" s="22"/>
      <c r="HU101" s="22"/>
      <c r="HV101" s="22"/>
      <c r="HW101" s="22"/>
      <c r="HX101" s="22"/>
      <c r="HY101" s="22"/>
      <c r="HZ101" s="22"/>
      <c r="IA101" s="22"/>
      <c r="IB101" s="22"/>
      <c r="IC101" s="22"/>
      <c r="ID101" s="22"/>
      <c r="IE101" s="22"/>
      <c r="IF101" s="22"/>
      <c r="IG101" s="22"/>
      <c r="IH101" s="22"/>
      <c r="II101" s="22"/>
      <c r="IJ101" s="22"/>
      <c r="IK101" s="22"/>
      <c r="IL101" s="22"/>
      <c r="IM101" s="22"/>
      <c r="IN101" s="22"/>
    </row>
    <row r="102" spans="1:248" ht="12.75">
      <c r="A102" s="856"/>
      <c r="B102" s="857"/>
      <c r="C102" s="617"/>
      <c r="D102" s="842"/>
      <c r="E102" s="826"/>
      <c r="F102" s="827"/>
      <c r="G102" s="828"/>
      <c r="H102" s="5"/>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c r="FO102" s="22"/>
      <c r="FP102" s="22"/>
      <c r="FQ102" s="22"/>
      <c r="FR102" s="22"/>
      <c r="FS102" s="22"/>
      <c r="FT102" s="22"/>
      <c r="FU102" s="22"/>
      <c r="FV102" s="22"/>
      <c r="FW102" s="22"/>
      <c r="FX102" s="22"/>
      <c r="FY102" s="22"/>
      <c r="FZ102" s="22"/>
      <c r="GA102" s="22"/>
      <c r="GB102" s="22"/>
      <c r="GC102" s="22"/>
      <c r="GD102" s="22"/>
      <c r="GE102" s="22"/>
      <c r="GF102" s="22"/>
      <c r="GG102" s="22"/>
      <c r="GH102" s="22"/>
      <c r="GI102" s="22"/>
      <c r="GJ102" s="22"/>
      <c r="GK102" s="22"/>
      <c r="GL102" s="22"/>
      <c r="GM102" s="22"/>
      <c r="GN102" s="22"/>
      <c r="GO102" s="22"/>
      <c r="GP102" s="22"/>
      <c r="GQ102" s="22"/>
      <c r="GR102" s="22"/>
      <c r="GS102" s="22"/>
      <c r="GT102" s="22"/>
      <c r="GU102" s="22"/>
      <c r="GV102" s="22"/>
      <c r="GW102" s="22"/>
      <c r="GX102" s="22"/>
      <c r="GY102" s="22"/>
      <c r="GZ102" s="22"/>
      <c r="HA102" s="22"/>
      <c r="HB102" s="22"/>
      <c r="HC102" s="22"/>
      <c r="HD102" s="22"/>
      <c r="HE102" s="22"/>
      <c r="HF102" s="22"/>
      <c r="HG102" s="22"/>
      <c r="HH102" s="22"/>
      <c r="HI102" s="22"/>
      <c r="HJ102" s="22"/>
      <c r="HK102" s="22"/>
      <c r="HL102" s="22"/>
      <c r="HM102" s="22"/>
      <c r="HN102" s="22"/>
      <c r="HO102" s="22"/>
      <c r="HP102" s="22"/>
      <c r="HQ102" s="22"/>
      <c r="HR102" s="22"/>
      <c r="HS102" s="22"/>
      <c r="HT102" s="22"/>
      <c r="HU102" s="22"/>
      <c r="HV102" s="22"/>
      <c r="HW102" s="22"/>
      <c r="HX102" s="22"/>
      <c r="HY102" s="22"/>
      <c r="HZ102" s="22"/>
      <c r="IA102" s="22"/>
      <c r="IB102" s="22"/>
      <c r="IC102" s="22"/>
      <c r="ID102" s="22"/>
      <c r="IE102" s="22"/>
      <c r="IF102" s="22"/>
      <c r="IG102" s="22"/>
      <c r="IH102" s="22"/>
      <c r="II102" s="22"/>
      <c r="IJ102" s="22"/>
      <c r="IK102" s="22"/>
      <c r="IL102" s="22"/>
      <c r="IM102" s="22"/>
      <c r="IN102" s="22"/>
    </row>
    <row r="103" spans="1:248" ht="12.75">
      <c r="A103" s="752"/>
      <c r="B103" s="745"/>
      <c r="C103" s="403" t="s">
        <v>1201</v>
      </c>
      <c r="D103" s="836"/>
      <c r="E103" s="771"/>
      <c r="F103" s="401"/>
      <c r="G103" s="774"/>
      <c r="H103" s="5"/>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c r="FO103" s="22"/>
      <c r="FP103" s="22"/>
      <c r="FQ103" s="22"/>
      <c r="FR103" s="22"/>
      <c r="FS103" s="22"/>
      <c r="FT103" s="22"/>
      <c r="FU103" s="22"/>
      <c r="FV103" s="22"/>
      <c r="FW103" s="22"/>
      <c r="FX103" s="22"/>
      <c r="FY103" s="22"/>
      <c r="FZ103" s="22"/>
      <c r="GA103" s="22"/>
      <c r="GB103" s="22"/>
      <c r="GC103" s="22"/>
      <c r="GD103" s="22"/>
      <c r="GE103" s="22"/>
      <c r="GF103" s="22"/>
      <c r="GG103" s="22"/>
      <c r="GH103" s="22"/>
      <c r="GI103" s="22"/>
      <c r="GJ103" s="22"/>
      <c r="GK103" s="22"/>
      <c r="GL103" s="22"/>
      <c r="GM103" s="22"/>
      <c r="GN103" s="22"/>
      <c r="GO103" s="22"/>
      <c r="GP103" s="22"/>
      <c r="GQ103" s="22"/>
      <c r="GR103" s="22"/>
      <c r="GS103" s="22"/>
      <c r="GT103" s="22"/>
      <c r="GU103" s="22"/>
      <c r="GV103" s="22"/>
      <c r="GW103" s="22"/>
      <c r="GX103" s="22"/>
      <c r="GY103" s="22"/>
      <c r="GZ103" s="22"/>
      <c r="HA103" s="22"/>
      <c r="HB103" s="22"/>
      <c r="HC103" s="22"/>
      <c r="HD103" s="22"/>
      <c r="HE103" s="22"/>
      <c r="HF103" s="22"/>
      <c r="HG103" s="22"/>
      <c r="HH103" s="22"/>
      <c r="HI103" s="22"/>
      <c r="HJ103" s="22"/>
      <c r="HK103" s="22"/>
      <c r="HL103" s="22"/>
      <c r="HM103" s="22"/>
      <c r="HN103" s="22"/>
      <c r="HO103" s="22"/>
      <c r="HP103" s="22"/>
      <c r="HQ103" s="22"/>
      <c r="HR103" s="22"/>
      <c r="HS103" s="22"/>
      <c r="HT103" s="22"/>
      <c r="HU103" s="22"/>
      <c r="HV103" s="22"/>
      <c r="HW103" s="22"/>
      <c r="HX103" s="22"/>
      <c r="HY103" s="22"/>
      <c r="HZ103" s="22"/>
      <c r="IA103" s="22"/>
      <c r="IB103" s="22"/>
      <c r="IC103" s="22"/>
      <c r="ID103" s="22"/>
      <c r="IE103" s="22"/>
      <c r="IF103" s="22"/>
      <c r="IG103" s="22"/>
      <c r="IH103" s="22"/>
      <c r="II103" s="22"/>
      <c r="IJ103" s="22"/>
      <c r="IK103" s="22"/>
      <c r="IL103" s="22"/>
      <c r="IM103" s="22"/>
      <c r="IN103" s="22"/>
    </row>
    <row r="104" spans="1:248" ht="12.75">
      <c r="A104" s="752"/>
      <c r="B104" s="745"/>
      <c r="C104" s="623"/>
      <c r="D104" s="836"/>
      <c r="E104" s="771"/>
      <c r="F104" s="401"/>
      <c r="G104" s="210"/>
      <c r="H104" s="5"/>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c r="FO104" s="22"/>
      <c r="FP104" s="22"/>
      <c r="FQ104" s="22"/>
      <c r="FR104" s="22"/>
      <c r="FS104" s="22"/>
      <c r="FT104" s="22"/>
      <c r="FU104" s="22"/>
      <c r="FV104" s="22"/>
      <c r="FW104" s="22"/>
      <c r="FX104" s="22"/>
      <c r="FY104" s="22"/>
      <c r="FZ104" s="22"/>
      <c r="GA104" s="22"/>
      <c r="GB104" s="22"/>
      <c r="GC104" s="22"/>
      <c r="GD104" s="22"/>
      <c r="GE104" s="22"/>
      <c r="GF104" s="22"/>
      <c r="GG104" s="22"/>
      <c r="GH104" s="22"/>
      <c r="GI104" s="22"/>
      <c r="GJ104" s="22"/>
      <c r="GK104" s="22"/>
      <c r="GL104" s="22"/>
      <c r="GM104" s="22"/>
      <c r="GN104" s="22"/>
      <c r="GO104" s="22"/>
      <c r="GP104" s="22"/>
      <c r="GQ104" s="22"/>
      <c r="GR104" s="22"/>
      <c r="GS104" s="22"/>
      <c r="GT104" s="22"/>
      <c r="GU104" s="22"/>
      <c r="GV104" s="22"/>
      <c r="GW104" s="22"/>
      <c r="GX104" s="22"/>
      <c r="GY104" s="22"/>
      <c r="GZ104" s="22"/>
      <c r="HA104" s="22"/>
      <c r="HB104" s="22"/>
      <c r="HC104" s="22"/>
      <c r="HD104" s="22"/>
      <c r="HE104" s="22"/>
      <c r="HF104" s="22"/>
      <c r="HG104" s="22"/>
      <c r="HH104" s="22"/>
      <c r="HI104" s="22"/>
      <c r="HJ104" s="22"/>
      <c r="HK104" s="22"/>
      <c r="HL104" s="22"/>
      <c r="HM104" s="22"/>
      <c r="HN104" s="22"/>
      <c r="HO104" s="22"/>
      <c r="HP104" s="22"/>
      <c r="HQ104" s="22"/>
      <c r="HR104" s="22"/>
      <c r="HS104" s="22"/>
      <c r="HT104" s="22"/>
      <c r="HU104" s="22"/>
      <c r="HV104" s="22"/>
      <c r="HW104" s="22"/>
      <c r="HX104" s="22"/>
      <c r="HY104" s="22"/>
      <c r="HZ104" s="22"/>
      <c r="IA104" s="22"/>
      <c r="IB104" s="22"/>
      <c r="IC104" s="22"/>
      <c r="ID104" s="22"/>
      <c r="IE104" s="22"/>
      <c r="IF104" s="22"/>
      <c r="IG104" s="22"/>
      <c r="IH104" s="22"/>
      <c r="II104" s="22"/>
      <c r="IJ104" s="22"/>
      <c r="IK104" s="22"/>
      <c r="IL104" s="22"/>
      <c r="IM104" s="22"/>
      <c r="IN104" s="22"/>
    </row>
    <row r="105" spans="1:248" ht="109.5" thickBot="1">
      <c r="A105" s="853" t="s">
        <v>1132</v>
      </c>
      <c r="B105" s="821">
        <f>+B104+1</f>
        <v>1</v>
      </c>
      <c r="C105" s="616" t="s">
        <v>1232</v>
      </c>
      <c r="D105" s="840" t="s">
        <v>1122</v>
      </c>
      <c r="E105" s="822">
        <v>232.5</v>
      </c>
      <c r="F105" s="404"/>
      <c r="G105" s="404" t="str">
        <f>IF(($E105*F105)=0," ",($E105*F105))</f>
        <v> </v>
      </c>
      <c r="H105" s="5"/>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c r="FO105" s="22"/>
      <c r="FP105" s="22"/>
      <c r="FQ105" s="22"/>
      <c r="FR105" s="22"/>
      <c r="FS105" s="22"/>
      <c r="FT105" s="22"/>
      <c r="FU105" s="22"/>
      <c r="FV105" s="22"/>
      <c r="FW105" s="22"/>
      <c r="FX105" s="22"/>
      <c r="FY105" s="22"/>
      <c r="FZ105" s="22"/>
      <c r="GA105" s="22"/>
      <c r="GB105" s="22"/>
      <c r="GC105" s="22"/>
      <c r="GD105" s="22"/>
      <c r="GE105" s="22"/>
      <c r="GF105" s="22"/>
      <c r="GG105" s="22"/>
      <c r="GH105" s="22"/>
      <c r="GI105" s="22"/>
      <c r="GJ105" s="22"/>
      <c r="GK105" s="22"/>
      <c r="GL105" s="22"/>
      <c r="GM105" s="22"/>
      <c r="GN105" s="22"/>
      <c r="GO105" s="22"/>
      <c r="GP105" s="22"/>
      <c r="GQ105" s="22"/>
      <c r="GR105" s="22"/>
      <c r="GS105" s="22"/>
      <c r="GT105" s="22"/>
      <c r="GU105" s="22"/>
      <c r="GV105" s="22"/>
      <c r="GW105" s="22"/>
      <c r="GX105" s="22"/>
      <c r="GY105" s="22"/>
      <c r="GZ105" s="22"/>
      <c r="HA105" s="22"/>
      <c r="HB105" s="22"/>
      <c r="HC105" s="22"/>
      <c r="HD105" s="22"/>
      <c r="HE105" s="22"/>
      <c r="HF105" s="22"/>
      <c r="HG105" s="22"/>
      <c r="HH105" s="22"/>
      <c r="HI105" s="22"/>
      <c r="HJ105" s="22"/>
      <c r="HK105" s="22"/>
      <c r="HL105" s="22"/>
      <c r="HM105" s="22"/>
      <c r="HN105" s="22"/>
      <c r="HO105" s="22"/>
      <c r="HP105" s="22"/>
      <c r="HQ105" s="22"/>
      <c r="HR105" s="22"/>
      <c r="HS105" s="22"/>
      <c r="HT105" s="22"/>
      <c r="HU105" s="22"/>
      <c r="HV105" s="22"/>
      <c r="HW105" s="22"/>
      <c r="HX105" s="22"/>
      <c r="HY105" s="22"/>
      <c r="HZ105" s="22"/>
      <c r="IA105" s="22"/>
      <c r="IB105" s="22"/>
      <c r="IC105" s="22"/>
      <c r="ID105" s="22"/>
      <c r="IE105" s="22"/>
      <c r="IF105" s="22"/>
      <c r="IG105" s="22"/>
      <c r="IH105" s="22"/>
      <c r="II105" s="22"/>
      <c r="IJ105" s="22"/>
      <c r="IK105" s="22"/>
      <c r="IL105" s="22"/>
      <c r="IM105" s="22"/>
      <c r="IN105" s="22"/>
    </row>
    <row r="106" spans="1:249" ht="13.5" thickBot="1">
      <c r="A106" s="858"/>
      <c r="B106" s="859"/>
      <c r="C106" s="663" t="s">
        <v>1136</v>
      </c>
      <c r="D106" s="841"/>
      <c r="E106" s="832"/>
      <c r="F106" s="833"/>
      <c r="G106" s="834">
        <f>SUM(G105:G105)</f>
        <v>0</v>
      </c>
      <c r="H106" s="5"/>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c r="FO106" s="22"/>
      <c r="FP106" s="22"/>
      <c r="FQ106" s="22"/>
      <c r="FR106" s="22"/>
      <c r="FS106" s="22"/>
      <c r="FT106" s="22"/>
      <c r="FU106" s="22"/>
      <c r="FV106" s="22"/>
      <c r="FW106" s="22"/>
      <c r="FX106" s="22"/>
      <c r="FY106" s="22"/>
      <c r="FZ106" s="22"/>
      <c r="GA106" s="22"/>
      <c r="GB106" s="22"/>
      <c r="GC106" s="22"/>
      <c r="GD106" s="22"/>
      <c r="GE106" s="22"/>
      <c r="GF106" s="22"/>
      <c r="GG106" s="22"/>
      <c r="GH106" s="22"/>
      <c r="GI106" s="22"/>
      <c r="GJ106" s="22"/>
      <c r="GK106" s="22"/>
      <c r="GL106" s="22"/>
      <c r="GM106" s="22"/>
      <c r="GN106" s="22"/>
      <c r="GO106" s="22"/>
      <c r="GP106" s="22"/>
      <c r="GQ106" s="22"/>
      <c r="GR106" s="22"/>
      <c r="GS106" s="22"/>
      <c r="GT106" s="22"/>
      <c r="GU106" s="22"/>
      <c r="GV106" s="22"/>
      <c r="GW106" s="22"/>
      <c r="GX106" s="22"/>
      <c r="GY106" s="22"/>
      <c r="GZ106" s="22"/>
      <c r="HA106" s="22"/>
      <c r="HB106" s="22"/>
      <c r="HC106" s="22"/>
      <c r="HD106" s="22"/>
      <c r="HE106" s="22"/>
      <c r="HF106" s="22"/>
      <c r="HG106" s="22"/>
      <c r="HH106" s="22"/>
      <c r="HI106" s="22"/>
      <c r="HJ106" s="22"/>
      <c r="HK106" s="22"/>
      <c r="HL106" s="22"/>
      <c r="HM106" s="22"/>
      <c r="HN106" s="22"/>
      <c r="HO106" s="22"/>
      <c r="HP106" s="22"/>
      <c r="HQ106" s="22"/>
      <c r="HR106" s="22"/>
      <c r="HS106" s="22"/>
      <c r="HT106" s="22"/>
      <c r="HU106" s="22"/>
      <c r="HV106" s="22"/>
      <c r="HW106" s="22"/>
      <c r="HX106" s="22"/>
      <c r="HY106" s="22"/>
      <c r="HZ106" s="22"/>
      <c r="IA106" s="22"/>
      <c r="IB106" s="22"/>
      <c r="IC106" s="22"/>
      <c r="ID106" s="22"/>
      <c r="IE106" s="22"/>
      <c r="IF106" s="22"/>
      <c r="IG106" s="22"/>
      <c r="IH106" s="22"/>
      <c r="II106" s="22"/>
      <c r="IJ106" s="22"/>
      <c r="IK106" s="22"/>
      <c r="IL106" s="22"/>
      <c r="IM106" s="22"/>
      <c r="IN106" s="22"/>
      <c r="IO106" s="22"/>
    </row>
    <row r="107" spans="1:249" ht="12.75">
      <c r="A107" s="856"/>
      <c r="B107" s="857"/>
      <c r="C107" s="617"/>
      <c r="D107" s="842"/>
      <c r="E107" s="826"/>
      <c r="F107" s="827"/>
      <c r="G107" s="828"/>
      <c r="H107" s="5"/>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c r="FO107" s="22"/>
      <c r="FP107" s="22"/>
      <c r="FQ107" s="22"/>
      <c r="FR107" s="22"/>
      <c r="FS107" s="22"/>
      <c r="FT107" s="22"/>
      <c r="FU107" s="22"/>
      <c r="FV107" s="22"/>
      <c r="FW107" s="22"/>
      <c r="FX107" s="22"/>
      <c r="FY107" s="22"/>
      <c r="FZ107" s="22"/>
      <c r="GA107" s="22"/>
      <c r="GB107" s="22"/>
      <c r="GC107" s="22"/>
      <c r="GD107" s="22"/>
      <c r="GE107" s="22"/>
      <c r="GF107" s="22"/>
      <c r="GG107" s="22"/>
      <c r="GH107" s="22"/>
      <c r="GI107" s="22"/>
      <c r="GJ107" s="22"/>
      <c r="GK107" s="22"/>
      <c r="GL107" s="22"/>
      <c r="GM107" s="22"/>
      <c r="GN107" s="22"/>
      <c r="GO107" s="22"/>
      <c r="GP107" s="22"/>
      <c r="GQ107" s="22"/>
      <c r="GR107" s="22"/>
      <c r="GS107" s="22"/>
      <c r="GT107" s="22"/>
      <c r="GU107" s="22"/>
      <c r="GV107" s="22"/>
      <c r="GW107" s="22"/>
      <c r="GX107" s="22"/>
      <c r="GY107" s="22"/>
      <c r="GZ107" s="22"/>
      <c r="HA107" s="22"/>
      <c r="HB107" s="22"/>
      <c r="HC107" s="22"/>
      <c r="HD107" s="22"/>
      <c r="HE107" s="22"/>
      <c r="HF107" s="22"/>
      <c r="HG107" s="22"/>
      <c r="HH107" s="22"/>
      <c r="HI107" s="22"/>
      <c r="HJ107" s="22"/>
      <c r="HK107" s="22"/>
      <c r="HL107" s="22"/>
      <c r="HM107" s="22"/>
      <c r="HN107" s="22"/>
      <c r="HO107" s="22"/>
      <c r="HP107" s="22"/>
      <c r="HQ107" s="22"/>
      <c r="HR107" s="22"/>
      <c r="HS107" s="22"/>
      <c r="HT107" s="22"/>
      <c r="HU107" s="22"/>
      <c r="HV107" s="22"/>
      <c r="HW107" s="22"/>
      <c r="HX107" s="22"/>
      <c r="HY107" s="22"/>
      <c r="HZ107" s="22"/>
      <c r="IA107" s="22"/>
      <c r="IB107" s="22"/>
      <c r="IC107" s="22"/>
      <c r="ID107" s="22"/>
      <c r="IE107" s="22"/>
      <c r="IF107" s="22"/>
      <c r="IG107" s="22"/>
      <c r="IH107" s="22"/>
      <c r="II107" s="22"/>
      <c r="IJ107" s="22"/>
      <c r="IK107" s="22"/>
      <c r="IL107" s="22"/>
      <c r="IM107" s="22"/>
      <c r="IN107" s="22"/>
      <c r="IO107" s="22"/>
    </row>
    <row r="108" spans="1:8" ht="12">
      <c r="A108" s="399"/>
      <c r="B108" s="400"/>
      <c r="C108" s="403" t="s">
        <v>1202</v>
      </c>
      <c r="D108" s="836"/>
      <c r="E108" s="771"/>
      <c r="F108" s="401"/>
      <c r="G108" s="210"/>
      <c r="H108" s="5"/>
    </row>
    <row r="109" spans="1:8" ht="12">
      <c r="A109" s="399"/>
      <c r="B109" s="400"/>
      <c r="C109" s="403"/>
      <c r="D109" s="836"/>
      <c r="E109" s="771"/>
      <c r="F109" s="401"/>
      <c r="G109" s="210"/>
      <c r="H109" s="5"/>
    </row>
    <row r="110" spans="1:8" ht="120">
      <c r="A110" s="399" t="s">
        <v>1133</v>
      </c>
      <c r="B110" s="400">
        <f>+B108+1</f>
        <v>1</v>
      </c>
      <c r="C110" s="623" t="s">
        <v>1206</v>
      </c>
      <c r="D110" s="836" t="s">
        <v>1122</v>
      </c>
      <c r="E110" s="771">
        <v>398</v>
      </c>
      <c r="F110" s="401"/>
      <c r="G110" s="404" t="str">
        <f aca="true" t="shared" si="3" ref="G110:G116">IF(($E110*F110)=0," ",($E110*F110))</f>
        <v> </v>
      </c>
      <c r="H110" s="5"/>
    </row>
    <row r="111" spans="1:8" ht="168">
      <c r="A111" s="399" t="s">
        <v>1133</v>
      </c>
      <c r="B111" s="400">
        <f>+B110+1</f>
        <v>2</v>
      </c>
      <c r="C111" s="403" t="s">
        <v>1108</v>
      </c>
      <c r="D111" s="836" t="s">
        <v>1122</v>
      </c>
      <c r="E111" s="771">
        <v>24.5</v>
      </c>
      <c r="F111" s="401"/>
      <c r="G111" s="404" t="str">
        <f t="shared" si="3"/>
        <v> </v>
      </c>
      <c r="H111" s="5"/>
    </row>
    <row r="112" spans="1:8" ht="144">
      <c r="A112" s="399" t="s">
        <v>1133</v>
      </c>
      <c r="B112" s="400">
        <f>+B111+1</f>
        <v>3</v>
      </c>
      <c r="C112" s="623" t="s">
        <v>1203</v>
      </c>
      <c r="D112" s="836"/>
      <c r="E112" s="771"/>
      <c r="F112" s="771"/>
      <c r="G112" s="404" t="str">
        <f t="shared" si="3"/>
        <v> </v>
      </c>
      <c r="H112" s="24"/>
    </row>
    <row r="113" spans="1:249" ht="24.75">
      <c r="A113" s="745"/>
      <c r="B113" s="745"/>
      <c r="C113" s="403" t="s">
        <v>1204</v>
      </c>
      <c r="D113" s="836" t="s">
        <v>1138</v>
      </c>
      <c r="E113" s="771">
        <v>27.9</v>
      </c>
      <c r="F113" s="401"/>
      <c r="G113" s="404" t="str">
        <f t="shared" si="3"/>
        <v> </v>
      </c>
      <c r="H113" s="24"/>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c r="FO113" s="22"/>
      <c r="FP113" s="22"/>
      <c r="FQ113" s="22"/>
      <c r="FR113" s="22"/>
      <c r="FS113" s="22"/>
      <c r="FT113" s="22"/>
      <c r="FU113" s="22"/>
      <c r="FV113" s="22"/>
      <c r="FW113" s="22"/>
      <c r="FX113" s="22"/>
      <c r="FY113" s="22"/>
      <c r="FZ113" s="22"/>
      <c r="GA113" s="22"/>
      <c r="GB113" s="22"/>
      <c r="GC113" s="22"/>
      <c r="GD113" s="22"/>
      <c r="GE113" s="22"/>
      <c r="GF113" s="22"/>
      <c r="GG113" s="22"/>
      <c r="GH113" s="22"/>
      <c r="GI113" s="22"/>
      <c r="GJ113" s="22"/>
      <c r="GK113" s="22"/>
      <c r="GL113" s="22"/>
      <c r="GM113" s="22"/>
      <c r="GN113" s="22"/>
      <c r="GO113" s="22"/>
      <c r="GP113" s="22"/>
      <c r="GQ113" s="22"/>
      <c r="GR113" s="22"/>
      <c r="GS113" s="22"/>
      <c r="GT113" s="22"/>
      <c r="GU113" s="22"/>
      <c r="GV113" s="22"/>
      <c r="GW113" s="22"/>
      <c r="GX113" s="22"/>
      <c r="GY113" s="22"/>
      <c r="GZ113" s="22"/>
      <c r="HA113" s="22"/>
      <c r="HB113" s="22"/>
      <c r="HC113" s="22"/>
      <c r="HD113" s="22"/>
      <c r="HE113" s="22"/>
      <c r="HF113" s="22"/>
      <c r="HG113" s="22"/>
      <c r="HH113" s="22"/>
      <c r="HI113" s="22"/>
      <c r="HJ113" s="22"/>
      <c r="HK113" s="22"/>
      <c r="HL113" s="22"/>
      <c r="HM113" s="22"/>
      <c r="HN113" s="22"/>
      <c r="HO113" s="22"/>
      <c r="HP113" s="22"/>
      <c r="HQ113" s="22"/>
      <c r="HR113" s="22"/>
      <c r="HS113" s="22"/>
      <c r="HT113" s="22"/>
      <c r="HU113" s="22"/>
      <c r="HV113" s="22"/>
      <c r="HW113" s="22"/>
      <c r="HX113" s="22"/>
      <c r="HY113" s="22"/>
      <c r="HZ113" s="22"/>
      <c r="IA113" s="22"/>
      <c r="IB113" s="22"/>
      <c r="IC113" s="22"/>
      <c r="ID113" s="22"/>
      <c r="IE113" s="22"/>
      <c r="IF113" s="22"/>
      <c r="IG113" s="22"/>
      <c r="IH113" s="22"/>
      <c r="II113" s="22"/>
      <c r="IJ113" s="22"/>
      <c r="IK113" s="22"/>
      <c r="IL113" s="22"/>
      <c r="IM113" s="22"/>
      <c r="IN113" s="22"/>
      <c r="IO113" s="22"/>
    </row>
    <row r="114" spans="1:249" ht="96.75">
      <c r="A114" s="745"/>
      <c r="B114" s="745"/>
      <c r="C114" s="403" t="s">
        <v>1217</v>
      </c>
      <c r="D114" s="836" t="s">
        <v>1138</v>
      </c>
      <c r="E114" s="771">
        <v>23.8</v>
      </c>
      <c r="F114" s="401"/>
      <c r="G114" s="404" t="str">
        <f t="shared" si="3"/>
        <v> </v>
      </c>
      <c r="H114" s="24"/>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c r="FO114" s="22"/>
      <c r="FP114" s="22"/>
      <c r="FQ114" s="22"/>
      <c r="FR114" s="22"/>
      <c r="FS114" s="22"/>
      <c r="FT114" s="22"/>
      <c r="FU114" s="22"/>
      <c r="FV114" s="22"/>
      <c r="FW114" s="22"/>
      <c r="FX114" s="22"/>
      <c r="FY114" s="22"/>
      <c r="FZ114" s="22"/>
      <c r="GA114" s="22"/>
      <c r="GB114" s="22"/>
      <c r="GC114" s="22"/>
      <c r="GD114" s="22"/>
      <c r="GE114" s="22"/>
      <c r="GF114" s="22"/>
      <c r="GG114" s="22"/>
      <c r="GH114" s="22"/>
      <c r="GI114" s="22"/>
      <c r="GJ114" s="22"/>
      <c r="GK114" s="22"/>
      <c r="GL114" s="22"/>
      <c r="GM114" s="22"/>
      <c r="GN114" s="22"/>
      <c r="GO114" s="22"/>
      <c r="GP114" s="22"/>
      <c r="GQ114" s="22"/>
      <c r="GR114" s="22"/>
      <c r="GS114" s="22"/>
      <c r="GT114" s="22"/>
      <c r="GU114" s="22"/>
      <c r="GV114" s="22"/>
      <c r="GW114" s="22"/>
      <c r="GX114" s="22"/>
      <c r="GY114" s="22"/>
      <c r="GZ114" s="22"/>
      <c r="HA114" s="22"/>
      <c r="HB114" s="22"/>
      <c r="HC114" s="22"/>
      <c r="HD114" s="22"/>
      <c r="HE114" s="22"/>
      <c r="HF114" s="22"/>
      <c r="HG114" s="22"/>
      <c r="HH114" s="22"/>
      <c r="HI114" s="22"/>
      <c r="HJ114" s="22"/>
      <c r="HK114" s="22"/>
      <c r="HL114" s="22"/>
      <c r="HM114" s="22"/>
      <c r="HN114" s="22"/>
      <c r="HO114" s="22"/>
      <c r="HP114" s="22"/>
      <c r="HQ114" s="22"/>
      <c r="HR114" s="22"/>
      <c r="HS114" s="22"/>
      <c r="HT114" s="22"/>
      <c r="HU114" s="22"/>
      <c r="HV114" s="22"/>
      <c r="HW114" s="22"/>
      <c r="HX114" s="22"/>
      <c r="HY114" s="22"/>
      <c r="HZ114" s="22"/>
      <c r="IA114" s="22"/>
      <c r="IB114" s="22"/>
      <c r="IC114" s="22"/>
      <c r="ID114" s="22"/>
      <c r="IE114" s="22"/>
      <c r="IF114" s="22"/>
      <c r="IG114" s="22"/>
      <c r="IH114" s="22"/>
      <c r="II114" s="22"/>
      <c r="IJ114" s="22"/>
      <c r="IK114" s="22"/>
      <c r="IL114" s="22"/>
      <c r="IM114" s="22"/>
      <c r="IN114" s="22"/>
      <c r="IO114" s="22"/>
    </row>
    <row r="115" spans="1:8" ht="24">
      <c r="A115" s="745"/>
      <c r="B115" s="745"/>
      <c r="C115" s="403" t="s">
        <v>1205</v>
      </c>
      <c r="D115" s="836" t="s">
        <v>1138</v>
      </c>
      <c r="E115" s="771">
        <v>204</v>
      </c>
      <c r="F115" s="401"/>
      <c r="G115" s="404" t="str">
        <f t="shared" si="3"/>
        <v> </v>
      </c>
      <c r="H115" s="24"/>
    </row>
    <row r="116" spans="1:8" ht="72.75" thickBot="1">
      <c r="A116" s="853" t="s">
        <v>1133</v>
      </c>
      <c r="B116" s="821">
        <f>+B111+1</f>
        <v>3</v>
      </c>
      <c r="C116" s="860" t="s">
        <v>1156</v>
      </c>
      <c r="D116" s="861" t="s">
        <v>1122</v>
      </c>
      <c r="E116" s="822">
        <v>418</v>
      </c>
      <c r="F116" s="862"/>
      <c r="G116" s="404" t="str">
        <f t="shared" si="3"/>
        <v> </v>
      </c>
      <c r="H116" s="24"/>
    </row>
    <row r="117" spans="1:8" s="18" customFormat="1" ht="13.5" thickBot="1">
      <c r="A117" s="830"/>
      <c r="B117" s="831"/>
      <c r="C117" s="663" t="s">
        <v>1136</v>
      </c>
      <c r="D117" s="841"/>
      <c r="E117" s="832"/>
      <c r="F117" s="832"/>
      <c r="G117" s="834">
        <f>SUM(G110:G116)</f>
        <v>0</v>
      </c>
      <c r="H117" s="17"/>
    </row>
    <row r="118" spans="1:8" s="18" customFormat="1" ht="12">
      <c r="A118" s="824"/>
      <c r="B118" s="825"/>
      <c r="C118" s="617"/>
      <c r="D118" s="842"/>
      <c r="E118" s="826"/>
      <c r="F118" s="826"/>
      <c r="G118" s="828"/>
      <c r="H118" s="17"/>
    </row>
    <row r="119" spans="1:8" s="18" customFormat="1" ht="12">
      <c r="A119" s="399"/>
      <c r="B119" s="400"/>
      <c r="C119" s="403" t="s">
        <v>938</v>
      </c>
      <c r="D119" s="836"/>
      <c r="E119" s="771"/>
      <c r="F119" s="771"/>
      <c r="G119" s="210"/>
      <c r="H119" s="17"/>
    </row>
    <row r="120" spans="1:8" s="18" customFormat="1" ht="12">
      <c r="A120" s="399"/>
      <c r="B120" s="400"/>
      <c r="C120" s="403"/>
      <c r="D120" s="836"/>
      <c r="E120" s="771"/>
      <c r="F120" s="771"/>
      <c r="G120" s="210"/>
      <c r="H120" s="17"/>
    </row>
    <row r="121" spans="1:248" s="22" customFormat="1" ht="85.5">
      <c r="A121" s="399"/>
      <c r="B121" s="400"/>
      <c r="C121" s="773" t="s">
        <v>859</v>
      </c>
      <c r="D121" s="836"/>
      <c r="E121" s="771"/>
      <c r="F121" s="771"/>
      <c r="G121" s="210"/>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row>
    <row r="122" spans="1:248" s="22" customFormat="1" ht="12.75">
      <c r="A122" s="399"/>
      <c r="B122" s="400"/>
      <c r="C122" s="773"/>
      <c r="D122" s="836"/>
      <c r="E122" s="771"/>
      <c r="F122" s="771"/>
      <c r="G122" s="210"/>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row>
    <row r="123" spans="1:8" ht="148.5">
      <c r="A123" s="399" t="s">
        <v>1144</v>
      </c>
      <c r="B123" s="400">
        <f>+B119+1</f>
        <v>1</v>
      </c>
      <c r="C123" s="623" t="s">
        <v>860</v>
      </c>
      <c r="D123" s="836" t="s">
        <v>1137</v>
      </c>
      <c r="E123" s="771">
        <v>6</v>
      </c>
      <c r="F123" s="401"/>
      <c r="G123" s="404" t="str">
        <f>IF(($E123*F123)=0," ",($E123*F123))</f>
        <v> </v>
      </c>
      <c r="H123" s="24"/>
    </row>
    <row r="124" spans="1:249" s="8" customFormat="1" ht="72">
      <c r="A124" s="399" t="s">
        <v>1144</v>
      </c>
      <c r="B124" s="400">
        <f>+B123+1</f>
        <v>2</v>
      </c>
      <c r="C124" s="623" t="s">
        <v>1118</v>
      </c>
      <c r="D124" s="836" t="s">
        <v>1137</v>
      </c>
      <c r="E124" s="771">
        <v>4</v>
      </c>
      <c r="F124" s="401"/>
      <c r="G124" s="404" t="str">
        <f>IF(($E124*F124)=0," ",($E124*F124))</f>
        <v> </v>
      </c>
      <c r="H124" s="24"/>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row>
    <row r="125" spans="1:249" s="8" customFormat="1" ht="84">
      <c r="A125" s="399" t="s">
        <v>1144</v>
      </c>
      <c r="B125" s="400">
        <f>+B124+1</f>
        <v>3</v>
      </c>
      <c r="C125" s="623" t="s">
        <v>1157</v>
      </c>
      <c r="D125" s="836" t="s">
        <v>1138</v>
      </c>
      <c r="E125" s="771">
        <v>12</v>
      </c>
      <c r="F125" s="401"/>
      <c r="G125" s="404" t="str">
        <f>IF(($E125*F125)=0," ",($E125*F125))</f>
        <v> </v>
      </c>
      <c r="H125" s="24"/>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row>
    <row r="126" spans="1:8" s="8" customFormat="1" ht="84">
      <c r="A126" s="399" t="s">
        <v>1144</v>
      </c>
      <c r="B126" s="400">
        <f>+B125+1</f>
        <v>4</v>
      </c>
      <c r="C126" s="403" t="s">
        <v>1200</v>
      </c>
      <c r="D126" s="836" t="s">
        <v>1140</v>
      </c>
      <c r="E126" s="771">
        <v>4</v>
      </c>
      <c r="F126" s="401"/>
      <c r="G126" s="404" t="str">
        <f>IF(($E126*F126)=0," ",($E126*F126))</f>
        <v> </v>
      </c>
      <c r="H126" s="24"/>
    </row>
    <row r="127" spans="1:8" s="18" customFormat="1" ht="120.75" thickBot="1">
      <c r="A127" s="853" t="s">
        <v>1144</v>
      </c>
      <c r="B127" s="400">
        <f>+B126+1</f>
        <v>5</v>
      </c>
      <c r="C127" s="626" t="s">
        <v>1199</v>
      </c>
      <c r="D127" s="840" t="s">
        <v>1140</v>
      </c>
      <c r="E127" s="822">
        <v>1</v>
      </c>
      <c r="F127" s="404"/>
      <c r="G127" s="404" t="str">
        <f>IF(($E127*F127)=0," ",($E127*F127))</f>
        <v> </v>
      </c>
      <c r="H127" s="6"/>
    </row>
    <row r="128" spans="1:249" s="8" customFormat="1" ht="13.5" thickBot="1">
      <c r="A128" s="830"/>
      <c r="B128" s="831"/>
      <c r="C128" s="663" t="s">
        <v>1136</v>
      </c>
      <c r="D128" s="841"/>
      <c r="E128" s="832"/>
      <c r="F128" s="832"/>
      <c r="G128" s="834">
        <f>SUM(G123:G127)</f>
        <v>0</v>
      </c>
      <c r="H128" s="24"/>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row>
    <row r="129" spans="1:249" s="22" customFormat="1" ht="12.75">
      <c r="A129" s="863"/>
      <c r="B129" s="857"/>
      <c r="C129" s="617"/>
      <c r="D129" s="842"/>
      <c r="E129" s="826"/>
      <c r="F129" s="826"/>
      <c r="H129" s="24"/>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row>
    <row r="130" spans="1:249" s="22" customFormat="1" ht="12.75">
      <c r="A130" s="399"/>
      <c r="B130" s="400"/>
      <c r="C130" s="403" t="s">
        <v>939</v>
      </c>
      <c r="D130" s="836"/>
      <c r="E130" s="771"/>
      <c r="F130" s="771"/>
      <c r="G130" s="210"/>
      <c r="H130" s="24"/>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row>
    <row r="131" spans="1:249" s="22" customFormat="1" ht="12.75">
      <c r="A131" s="399"/>
      <c r="B131" s="400"/>
      <c r="C131" s="777"/>
      <c r="D131" s="836"/>
      <c r="E131" s="771"/>
      <c r="F131" s="771"/>
      <c r="G131" s="828"/>
      <c r="H131" s="24"/>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row>
    <row r="132" spans="1:249" s="22" customFormat="1" ht="76.5">
      <c r="A132" s="399" t="s">
        <v>1198</v>
      </c>
      <c r="B132" s="400">
        <f>+B130+1</f>
        <v>1</v>
      </c>
      <c r="C132" s="778" t="s">
        <v>867</v>
      </c>
      <c r="D132" s="836" t="s">
        <v>1143</v>
      </c>
      <c r="E132" s="771">
        <v>40</v>
      </c>
      <c r="F132" s="401"/>
      <c r="G132" s="404" t="str">
        <f aca="true" t="shared" si="4" ref="G132:G139">IF(($E132*F132)=0," ",($E132*F132))</f>
        <v> </v>
      </c>
      <c r="H132" s="24"/>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row>
    <row r="133" spans="1:10" ht="60">
      <c r="A133" s="399" t="s">
        <v>1198</v>
      </c>
      <c r="B133" s="400">
        <v>2</v>
      </c>
      <c r="C133" s="623" t="s">
        <v>1221</v>
      </c>
      <c r="D133" s="836" t="s">
        <v>1143</v>
      </c>
      <c r="E133" s="771">
        <v>40</v>
      </c>
      <c r="F133" s="401"/>
      <c r="G133" s="404" t="str">
        <f t="shared" si="4"/>
        <v> </v>
      </c>
      <c r="H133" s="6"/>
      <c r="J133" s="16"/>
    </row>
    <row r="134" spans="1:247" s="19" customFormat="1" ht="25.5">
      <c r="A134" s="399" t="s">
        <v>1198</v>
      </c>
      <c r="B134" s="400">
        <v>3</v>
      </c>
      <c r="C134" s="778" t="s">
        <v>1177</v>
      </c>
      <c r="D134" s="836" t="s">
        <v>1168</v>
      </c>
      <c r="E134" s="771">
        <v>1</v>
      </c>
      <c r="F134" s="401"/>
      <c r="G134" s="404" t="str">
        <f t="shared" si="4"/>
        <v> </v>
      </c>
      <c r="H134" s="21"/>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N134" s="20"/>
      <c r="DO134" s="20"/>
      <c r="DP134" s="20"/>
      <c r="DQ134" s="20"/>
      <c r="DR134" s="20"/>
      <c r="DS134" s="20"/>
      <c r="DT134" s="20"/>
      <c r="DU134" s="20"/>
      <c r="DV134" s="20"/>
      <c r="DW134" s="20"/>
      <c r="DX134" s="20"/>
      <c r="DY134" s="20"/>
      <c r="DZ134" s="20"/>
      <c r="EA134" s="20"/>
      <c r="EB134" s="20"/>
      <c r="EC134" s="20"/>
      <c r="ED134" s="20"/>
      <c r="EE134" s="20"/>
      <c r="EF134" s="20"/>
      <c r="EG134" s="20"/>
      <c r="EH134" s="20"/>
      <c r="EI134" s="20"/>
      <c r="EJ134" s="20"/>
      <c r="EK134" s="20"/>
      <c r="EL134" s="20"/>
      <c r="EM134" s="20"/>
      <c r="EN134" s="20"/>
      <c r="EO134" s="20"/>
      <c r="EP134" s="20"/>
      <c r="EQ134" s="20"/>
      <c r="ER134" s="20"/>
      <c r="ES134" s="20"/>
      <c r="ET134" s="20"/>
      <c r="EU134" s="20"/>
      <c r="EV134" s="20"/>
      <c r="EW134" s="20"/>
      <c r="EX134" s="20"/>
      <c r="EY134" s="20"/>
      <c r="EZ134" s="20"/>
      <c r="FA134" s="20"/>
      <c r="FB134" s="20"/>
      <c r="FC134" s="20"/>
      <c r="FD134" s="20"/>
      <c r="FE134" s="20"/>
      <c r="FF134" s="20"/>
      <c r="FG134" s="20"/>
      <c r="FH134" s="20"/>
      <c r="FI134" s="20"/>
      <c r="FJ134" s="20"/>
      <c r="FK134" s="20"/>
      <c r="FL134" s="20"/>
      <c r="FM134" s="20"/>
      <c r="FN134" s="20"/>
      <c r="FO134" s="20"/>
      <c r="FP134" s="20"/>
      <c r="FQ134" s="20"/>
      <c r="FR134" s="20"/>
      <c r="FS134" s="20"/>
      <c r="FT134" s="20"/>
      <c r="FU134" s="20"/>
      <c r="FV134" s="20"/>
      <c r="FW134" s="20"/>
      <c r="FX134" s="20"/>
      <c r="FY134" s="20"/>
      <c r="FZ134" s="20"/>
      <c r="GA134" s="20"/>
      <c r="GB134" s="20"/>
      <c r="GC134" s="20"/>
      <c r="GD134" s="20"/>
      <c r="GE134" s="20"/>
      <c r="GF134" s="20"/>
      <c r="GG134" s="20"/>
      <c r="GH134" s="20"/>
      <c r="GI134" s="20"/>
      <c r="GJ134" s="20"/>
      <c r="GK134" s="20"/>
      <c r="GL134" s="20"/>
      <c r="GM134" s="20"/>
      <c r="GN134" s="20"/>
      <c r="GO134" s="20"/>
      <c r="GP134" s="20"/>
      <c r="GQ134" s="20"/>
      <c r="GR134" s="20"/>
      <c r="GS134" s="20"/>
      <c r="GT134" s="20"/>
      <c r="GU134" s="20"/>
      <c r="GV134" s="20"/>
      <c r="GW134" s="20"/>
      <c r="GX134" s="20"/>
      <c r="GY134" s="20"/>
      <c r="GZ134" s="20"/>
      <c r="HA134" s="20"/>
      <c r="HB134" s="20"/>
      <c r="HC134" s="20"/>
      <c r="HD134" s="20"/>
      <c r="HE134" s="20"/>
      <c r="HF134" s="20"/>
      <c r="HG134" s="20"/>
      <c r="HH134" s="20"/>
      <c r="HI134" s="20"/>
      <c r="HJ134" s="20"/>
      <c r="HK134" s="20"/>
      <c r="HL134" s="20"/>
      <c r="HM134" s="20"/>
      <c r="HN134" s="20"/>
      <c r="HO134" s="20"/>
      <c r="HP134" s="20"/>
      <c r="HQ134" s="20"/>
      <c r="HR134" s="20"/>
      <c r="HS134" s="20"/>
      <c r="HT134" s="20"/>
      <c r="HU134" s="20"/>
      <c r="HV134" s="20"/>
      <c r="HW134" s="20"/>
      <c r="HX134" s="20"/>
      <c r="HY134" s="20"/>
      <c r="HZ134" s="20"/>
      <c r="IA134" s="20"/>
      <c r="IB134" s="20"/>
      <c r="IC134" s="20"/>
      <c r="ID134" s="20"/>
      <c r="IE134" s="20"/>
      <c r="IF134" s="20"/>
      <c r="IG134" s="20"/>
      <c r="IH134" s="20"/>
      <c r="II134" s="20"/>
      <c r="IJ134" s="20"/>
      <c r="IK134" s="20"/>
      <c r="IL134" s="20"/>
      <c r="IM134" s="20"/>
    </row>
    <row r="135" spans="1:247" s="19" customFormat="1" ht="63.75">
      <c r="A135" s="399" t="s">
        <v>1198</v>
      </c>
      <c r="B135" s="400">
        <v>4</v>
      </c>
      <c r="C135" s="778" t="s">
        <v>865</v>
      </c>
      <c r="D135" s="836" t="s">
        <v>1168</v>
      </c>
      <c r="E135" s="771">
        <v>1</v>
      </c>
      <c r="F135" s="401"/>
      <c r="G135" s="404" t="str">
        <f t="shared" si="4"/>
        <v> </v>
      </c>
      <c r="H135" s="21"/>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c r="DK135" s="20"/>
      <c r="DL135" s="20"/>
      <c r="DM135" s="20"/>
      <c r="DN135" s="20"/>
      <c r="DO135" s="20"/>
      <c r="DP135" s="20"/>
      <c r="DQ135" s="20"/>
      <c r="DR135" s="20"/>
      <c r="DS135" s="20"/>
      <c r="DT135" s="20"/>
      <c r="DU135" s="20"/>
      <c r="DV135" s="20"/>
      <c r="DW135" s="20"/>
      <c r="DX135" s="20"/>
      <c r="DY135" s="20"/>
      <c r="DZ135" s="20"/>
      <c r="EA135" s="20"/>
      <c r="EB135" s="20"/>
      <c r="EC135" s="20"/>
      <c r="ED135" s="20"/>
      <c r="EE135" s="20"/>
      <c r="EF135" s="20"/>
      <c r="EG135" s="20"/>
      <c r="EH135" s="20"/>
      <c r="EI135" s="20"/>
      <c r="EJ135" s="20"/>
      <c r="EK135" s="20"/>
      <c r="EL135" s="20"/>
      <c r="EM135" s="20"/>
      <c r="EN135" s="20"/>
      <c r="EO135" s="20"/>
      <c r="EP135" s="20"/>
      <c r="EQ135" s="20"/>
      <c r="ER135" s="20"/>
      <c r="ES135" s="20"/>
      <c r="ET135" s="20"/>
      <c r="EU135" s="20"/>
      <c r="EV135" s="20"/>
      <c r="EW135" s="20"/>
      <c r="EX135" s="20"/>
      <c r="EY135" s="20"/>
      <c r="EZ135" s="20"/>
      <c r="FA135" s="20"/>
      <c r="FB135" s="20"/>
      <c r="FC135" s="20"/>
      <c r="FD135" s="20"/>
      <c r="FE135" s="20"/>
      <c r="FF135" s="20"/>
      <c r="FG135" s="20"/>
      <c r="FH135" s="20"/>
      <c r="FI135" s="20"/>
      <c r="FJ135" s="20"/>
      <c r="FK135" s="20"/>
      <c r="FL135" s="20"/>
      <c r="FM135" s="20"/>
      <c r="FN135" s="20"/>
      <c r="FO135" s="20"/>
      <c r="FP135" s="20"/>
      <c r="FQ135" s="20"/>
      <c r="FR135" s="20"/>
      <c r="FS135" s="20"/>
      <c r="FT135" s="20"/>
      <c r="FU135" s="20"/>
      <c r="FV135" s="20"/>
      <c r="FW135" s="20"/>
      <c r="FX135" s="20"/>
      <c r="FY135" s="20"/>
      <c r="FZ135" s="20"/>
      <c r="GA135" s="20"/>
      <c r="GB135" s="20"/>
      <c r="GC135" s="20"/>
      <c r="GD135" s="20"/>
      <c r="GE135" s="20"/>
      <c r="GF135" s="20"/>
      <c r="GG135" s="20"/>
      <c r="GH135" s="20"/>
      <c r="GI135" s="20"/>
      <c r="GJ135" s="20"/>
      <c r="GK135" s="20"/>
      <c r="GL135" s="20"/>
      <c r="GM135" s="20"/>
      <c r="GN135" s="20"/>
      <c r="GO135" s="20"/>
      <c r="GP135" s="20"/>
      <c r="GQ135" s="20"/>
      <c r="GR135" s="20"/>
      <c r="GS135" s="20"/>
      <c r="GT135" s="20"/>
      <c r="GU135" s="20"/>
      <c r="GV135" s="20"/>
      <c r="GW135" s="20"/>
      <c r="GX135" s="20"/>
      <c r="GY135" s="20"/>
      <c r="GZ135" s="20"/>
      <c r="HA135" s="20"/>
      <c r="HB135" s="20"/>
      <c r="HC135" s="20"/>
      <c r="HD135" s="20"/>
      <c r="HE135" s="20"/>
      <c r="HF135" s="20"/>
      <c r="HG135" s="20"/>
      <c r="HH135" s="20"/>
      <c r="HI135" s="20"/>
      <c r="HJ135" s="20"/>
      <c r="HK135" s="20"/>
      <c r="HL135" s="20"/>
      <c r="HM135" s="20"/>
      <c r="HN135" s="20"/>
      <c r="HO135" s="20"/>
      <c r="HP135" s="20"/>
      <c r="HQ135" s="20"/>
      <c r="HR135" s="20"/>
      <c r="HS135" s="20"/>
      <c r="HT135" s="20"/>
      <c r="HU135" s="20"/>
      <c r="HV135" s="20"/>
      <c r="HW135" s="20"/>
      <c r="HX135" s="20"/>
      <c r="HY135" s="20"/>
      <c r="HZ135" s="20"/>
      <c r="IA135" s="20"/>
      <c r="IB135" s="20"/>
      <c r="IC135" s="20"/>
      <c r="ID135" s="20"/>
      <c r="IE135" s="20"/>
      <c r="IF135" s="20"/>
      <c r="IG135" s="20"/>
      <c r="IH135" s="20"/>
      <c r="II135" s="20"/>
      <c r="IJ135" s="20"/>
      <c r="IK135" s="20"/>
      <c r="IL135" s="20"/>
      <c r="IM135" s="20"/>
    </row>
    <row r="136" spans="1:8" ht="63.75">
      <c r="A136" s="399" t="s">
        <v>1198</v>
      </c>
      <c r="B136" s="400">
        <f>+B135+1</f>
        <v>5</v>
      </c>
      <c r="C136" s="778" t="s">
        <v>1178</v>
      </c>
      <c r="D136" s="836" t="s">
        <v>1168</v>
      </c>
      <c r="E136" s="771">
        <v>1</v>
      </c>
      <c r="F136" s="401"/>
      <c r="G136" s="404" t="str">
        <f t="shared" si="4"/>
        <v> </v>
      </c>
      <c r="H136" s="38"/>
    </row>
    <row r="137" spans="1:8" s="35" customFormat="1" ht="76.5">
      <c r="A137" s="399" t="s">
        <v>1198</v>
      </c>
      <c r="B137" s="400">
        <v>6</v>
      </c>
      <c r="C137" s="778" t="s">
        <v>866</v>
      </c>
      <c r="D137" s="836" t="s">
        <v>1168</v>
      </c>
      <c r="E137" s="771">
        <v>1</v>
      </c>
      <c r="F137" s="401"/>
      <c r="G137" s="404" t="str">
        <f t="shared" si="4"/>
        <v> </v>
      </c>
      <c r="H137" s="34"/>
    </row>
    <row r="138" spans="1:8" s="35" customFormat="1" ht="51">
      <c r="A138" s="399" t="s">
        <v>1198</v>
      </c>
      <c r="B138" s="400">
        <v>7</v>
      </c>
      <c r="C138" s="778" t="s">
        <v>869</v>
      </c>
      <c r="D138" s="836" t="s">
        <v>1168</v>
      </c>
      <c r="E138" s="771">
        <v>1</v>
      </c>
      <c r="F138" s="401"/>
      <c r="G138" s="404" t="str">
        <f t="shared" si="4"/>
        <v> </v>
      </c>
      <c r="H138" s="34"/>
    </row>
    <row r="139" spans="1:8" s="35" customFormat="1" ht="64.5" thickBot="1">
      <c r="A139" s="853" t="s">
        <v>1198</v>
      </c>
      <c r="B139" s="821">
        <v>8</v>
      </c>
      <c r="C139" s="864" t="s">
        <v>868</v>
      </c>
      <c r="D139" s="840" t="s">
        <v>1143</v>
      </c>
      <c r="E139" s="822">
        <v>24</v>
      </c>
      <c r="F139" s="404"/>
      <c r="G139" s="404" t="str">
        <f t="shared" si="4"/>
        <v> </v>
      </c>
      <c r="H139" s="34"/>
    </row>
    <row r="140" spans="1:7" ht="13.5" thickBot="1">
      <c r="A140" s="830"/>
      <c r="B140" s="831"/>
      <c r="C140" s="675" t="s">
        <v>1136</v>
      </c>
      <c r="D140" s="841"/>
      <c r="E140" s="832"/>
      <c r="F140" s="833"/>
      <c r="G140" s="834">
        <f>SUM(G132:G139)</f>
        <v>0</v>
      </c>
    </row>
    <row r="141" spans="1:8" ht="12.75">
      <c r="A141" s="856"/>
      <c r="B141" s="857"/>
      <c r="C141" s="865"/>
      <c r="D141" s="842"/>
      <c r="E141" s="826"/>
      <c r="F141" s="827"/>
      <c r="G141" s="828"/>
      <c r="H141" s="38"/>
    </row>
    <row r="142" spans="1:8" ht="12.75">
      <c r="A142" s="399"/>
      <c r="B142" s="400"/>
      <c r="C142" s="778" t="s">
        <v>1169</v>
      </c>
      <c r="D142" s="836" t="s">
        <v>1139</v>
      </c>
      <c r="E142" s="771"/>
      <c r="F142" s="401"/>
      <c r="G142" s="210"/>
      <c r="H142" s="38"/>
    </row>
    <row r="143" spans="1:8" ht="12.75">
      <c r="A143" s="742"/>
      <c r="B143" s="743"/>
      <c r="C143" s="778"/>
      <c r="D143" s="836"/>
      <c r="E143" s="771"/>
      <c r="F143" s="401"/>
      <c r="G143" s="210"/>
      <c r="H143" s="6"/>
    </row>
    <row r="144" spans="1:249" ht="12.75">
      <c r="A144" s="754"/>
      <c r="B144" s="400"/>
      <c r="C144" s="778" t="s">
        <v>1145</v>
      </c>
      <c r="D144" s="836"/>
      <c r="E144" s="771"/>
      <c r="F144" s="772"/>
      <c r="G144" s="624"/>
      <c r="H144" s="24"/>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c r="DR144" s="22"/>
      <c r="DS144" s="22"/>
      <c r="DT144" s="22"/>
      <c r="DU144" s="22"/>
      <c r="DV144" s="22"/>
      <c r="DW144" s="22"/>
      <c r="DX144" s="22"/>
      <c r="DY144" s="22"/>
      <c r="DZ144" s="22"/>
      <c r="EA144" s="22"/>
      <c r="EB144" s="22"/>
      <c r="EC144" s="22"/>
      <c r="ED144" s="22"/>
      <c r="EE144" s="22"/>
      <c r="EF144" s="22"/>
      <c r="EG144" s="22"/>
      <c r="EH144" s="22"/>
      <c r="EI144" s="22"/>
      <c r="EJ144" s="22"/>
      <c r="EK144" s="22"/>
      <c r="EL144" s="22"/>
      <c r="EM144" s="22"/>
      <c r="EN144" s="22"/>
      <c r="EO144" s="22"/>
      <c r="EP144" s="22"/>
      <c r="EQ144" s="22"/>
      <c r="ER144" s="22"/>
      <c r="ES144" s="22"/>
      <c r="ET144" s="22"/>
      <c r="EU144" s="22"/>
      <c r="EV144" s="22"/>
      <c r="EW144" s="22"/>
      <c r="EX144" s="22"/>
      <c r="EY144" s="22"/>
      <c r="EZ144" s="22"/>
      <c r="FA144" s="22"/>
      <c r="FB144" s="22"/>
      <c r="FC144" s="22"/>
      <c r="FD144" s="22"/>
      <c r="FE144" s="22"/>
      <c r="FF144" s="22"/>
      <c r="FG144" s="22"/>
      <c r="FH144" s="22"/>
      <c r="FI144" s="22"/>
      <c r="FJ144" s="22"/>
      <c r="FK144" s="22"/>
      <c r="FL144" s="22"/>
      <c r="FM144" s="22"/>
      <c r="FN144" s="22"/>
      <c r="FO144" s="22"/>
      <c r="FP144" s="22"/>
      <c r="FQ144" s="22"/>
      <c r="FR144" s="22"/>
      <c r="FS144" s="22"/>
      <c r="FT144" s="22"/>
      <c r="FU144" s="22"/>
      <c r="FV144" s="22"/>
      <c r="FW144" s="22"/>
      <c r="FX144" s="22"/>
      <c r="FY144" s="22"/>
      <c r="FZ144" s="22"/>
      <c r="GA144" s="22"/>
      <c r="GB144" s="22"/>
      <c r="GC144" s="22"/>
      <c r="GD144" s="22"/>
      <c r="GE144" s="22"/>
      <c r="GF144" s="22"/>
      <c r="GG144" s="22"/>
      <c r="GH144" s="22"/>
      <c r="GI144" s="22"/>
      <c r="GJ144" s="22"/>
      <c r="GK144" s="22"/>
      <c r="GL144" s="22"/>
      <c r="GM144" s="22"/>
      <c r="GN144" s="22"/>
      <c r="GO144" s="22"/>
      <c r="GP144" s="22"/>
      <c r="GQ144" s="22"/>
      <c r="GR144" s="22"/>
      <c r="GS144" s="22"/>
      <c r="GT144" s="22"/>
      <c r="GU144" s="22"/>
      <c r="GV144" s="22"/>
      <c r="GW144" s="22"/>
      <c r="GX144" s="22"/>
      <c r="GY144" s="22"/>
      <c r="GZ144" s="22"/>
      <c r="HA144" s="22"/>
      <c r="HB144" s="22"/>
      <c r="HC144" s="22"/>
      <c r="HD144" s="22"/>
      <c r="HE144" s="22"/>
      <c r="HF144" s="22"/>
      <c r="HG144" s="22"/>
      <c r="HH144" s="22"/>
      <c r="HI144" s="22"/>
      <c r="HJ144" s="22"/>
      <c r="HK144" s="22"/>
      <c r="HL144" s="22"/>
      <c r="HM144" s="22"/>
      <c r="HN144" s="22"/>
      <c r="HO144" s="22"/>
      <c r="HP144" s="22"/>
      <c r="HQ144" s="22"/>
      <c r="HR144" s="22"/>
      <c r="HS144" s="22"/>
      <c r="HT144" s="22"/>
      <c r="HU144" s="22"/>
      <c r="HV144" s="22"/>
      <c r="HW144" s="22"/>
      <c r="HX144" s="22"/>
      <c r="HY144" s="22"/>
      <c r="HZ144" s="22"/>
      <c r="IA144" s="22"/>
      <c r="IB144" s="22"/>
      <c r="IC144" s="22"/>
      <c r="ID144" s="22"/>
      <c r="IE144" s="22"/>
      <c r="IF144" s="22"/>
      <c r="IG144" s="22"/>
      <c r="IH144" s="22"/>
      <c r="II144" s="22"/>
      <c r="IJ144" s="22"/>
      <c r="IK144" s="22"/>
      <c r="IL144" s="22"/>
      <c r="IM144" s="22"/>
      <c r="IN144" s="22"/>
      <c r="IO144" s="22"/>
    </row>
    <row r="145" spans="1:8" ht="12.75">
      <c r="A145" s="754"/>
      <c r="B145" s="400"/>
      <c r="C145" s="602"/>
      <c r="D145" s="836"/>
      <c r="E145" s="771"/>
      <c r="F145" s="772"/>
      <c r="G145" s="624"/>
      <c r="H145" s="24"/>
    </row>
    <row r="146" spans="1:8" ht="60">
      <c r="A146" s="399" t="s">
        <v>1146</v>
      </c>
      <c r="B146" s="400">
        <v>1</v>
      </c>
      <c r="C146" s="786" t="s">
        <v>1192</v>
      </c>
      <c r="D146" s="836" t="s">
        <v>1122</v>
      </c>
      <c r="E146" s="771">
        <v>282</v>
      </c>
      <c r="F146" s="401"/>
      <c r="G146" s="404" t="str">
        <f aca="true" t="shared" si="5" ref="G146:G168">IF(($E146*F146)=0," ",($E146*F146))</f>
        <v> </v>
      </c>
      <c r="H146" s="24"/>
    </row>
    <row r="147" spans="1:8" s="8" customFormat="1" ht="60">
      <c r="A147" s="399" t="s">
        <v>1146</v>
      </c>
      <c r="B147" s="400">
        <f>+B146+1</f>
        <v>2</v>
      </c>
      <c r="C147" s="403" t="s">
        <v>1207</v>
      </c>
      <c r="D147" s="836" t="s">
        <v>1122</v>
      </c>
      <c r="E147" s="771">
        <v>282</v>
      </c>
      <c r="F147" s="401"/>
      <c r="G147" s="404" t="str">
        <f t="shared" si="5"/>
        <v> </v>
      </c>
      <c r="H147" s="24"/>
    </row>
    <row r="148" spans="1:8" s="8" customFormat="1" ht="60">
      <c r="A148" s="1217" t="s">
        <v>1146</v>
      </c>
      <c r="B148" s="1220">
        <f>+B147+1</f>
        <v>3</v>
      </c>
      <c r="C148" s="403" t="s">
        <v>1193</v>
      </c>
      <c r="D148" s="836"/>
      <c r="E148" s="771"/>
      <c r="F148" s="772"/>
      <c r="G148" s="404"/>
      <c r="H148" s="24"/>
    </row>
    <row r="149" spans="1:8" ht="36">
      <c r="A149" s="1218"/>
      <c r="B149" s="1221"/>
      <c r="C149" s="403" t="s">
        <v>1194</v>
      </c>
      <c r="D149" s="836" t="s">
        <v>1138</v>
      </c>
      <c r="E149" s="771">
        <v>36</v>
      </c>
      <c r="F149" s="401"/>
      <c r="G149" s="404" t="str">
        <f t="shared" si="5"/>
        <v> </v>
      </c>
      <c r="H149" s="24"/>
    </row>
    <row r="150" spans="1:8" ht="48">
      <c r="A150" s="1219"/>
      <c r="B150" s="1222"/>
      <c r="C150" s="403" t="s">
        <v>1251</v>
      </c>
      <c r="D150" s="836" t="s">
        <v>1138</v>
      </c>
      <c r="E150" s="771">
        <v>20.8</v>
      </c>
      <c r="F150" s="401"/>
      <c r="G150" s="404" t="str">
        <f t="shared" si="5"/>
        <v> </v>
      </c>
      <c r="H150" s="24"/>
    </row>
    <row r="151" spans="1:8" ht="72">
      <c r="A151" s="1217" t="s">
        <v>1146</v>
      </c>
      <c r="B151" s="1220">
        <f>+B148+1</f>
        <v>4</v>
      </c>
      <c r="C151" s="403" t="s">
        <v>1208</v>
      </c>
      <c r="D151" s="836"/>
      <c r="E151" s="771"/>
      <c r="F151" s="772"/>
      <c r="G151" s="404"/>
      <c r="H151" s="24"/>
    </row>
    <row r="152" spans="1:8" ht="48">
      <c r="A152" s="1218"/>
      <c r="B152" s="1221"/>
      <c r="C152" s="403" t="s">
        <v>1209</v>
      </c>
      <c r="D152" s="836" t="s">
        <v>1122</v>
      </c>
      <c r="E152" s="771">
        <v>282</v>
      </c>
      <c r="F152" s="401"/>
      <c r="G152" s="404" t="str">
        <f t="shared" si="5"/>
        <v> </v>
      </c>
      <c r="H152" s="24"/>
    </row>
    <row r="153" spans="1:8" ht="36">
      <c r="A153" s="1218"/>
      <c r="B153" s="1221"/>
      <c r="C153" s="403" t="s">
        <v>1113</v>
      </c>
      <c r="D153" s="836" t="s">
        <v>1140</v>
      </c>
      <c r="E153" s="771">
        <v>2</v>
      </c>
      <c r="F153" s="401"/>
      <c r="G153" s="404" t="str">
        <f t="shared" si="5"/>
        <v> </v>
      </c>
      <c r="H153" s="6"/>
    </row>
    <row r="154" spans="1:249" ht="48.75">
      <c r="A154" s="1218"/>
      <c r="B154" s="1221"/>
      <c r="C154" s="403" t="s">
        <v>1114</v>
      </c>
      <c r="D154" s="836" t="s">
        <v>1138</v>
      </c>
      <c r="E154" s="771">
        <v>25</v>
      </c>
      <c r="F154" s="401"/>
      <c r="G154" s="404" t="str">
        <f t="shared" si="5"/>
        <v> </v>
      </c>
      <c r="H154" s="24"/>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c r="DL154" s="22"/>
      <c r="DM154" s="22"/>
      <c r="DN154" s="22"/>
      <c r="DO154" s="22"/>
      <c r="DP154" s="22"/>
      <c r="DQ154" s="22"/>
      <c r="DR154" s="22"/>
      <c r="DS154" s="22"/>
      <c r="DT154" s="22"/>
      <c r="DU154" s="22"/>
      <c r="DV154" s="22"/>
      <c r="DW154" s="22"/>
      <c r="DX154" s="22"/>
      <c r="DY154" s="22"/>
      <c r="DZ154" s="22"/>
      <c r="EA154" s="22"/>
      <c r="EB154" s="22"/>
      <c r="EC154" s="22"/>
      <c r="ED154" s="22"/>
      <c r="EE154" s="22"/>
      <c r="EF154" s="22"/>
      <c r="EG154" s="22"/>
      <c r="EH154" s="22"/>
      <c r="EI154" s="22"/>
      <c r="EJ154" s="22"/>
      <c r="EK154" s="22"/>
      <c r="EL154" s="22"/>
      <c r="EM154" s="22"/>
      <c r="EN154" s="22"/>
      <c r="EO154" s="22"/>
      <c r="EP154" s="22"/>
      <c r="EQ154" s="22"/>
      <c r="ER154" s="22"/>
      <c r="ES154" s="22"/>
      <c r="ET154" s="22"/>
      <c r="EU154" s="22"/>
      <c r="EV154" s="22"/>
      <c r="EW154" s="22"/>
      <c r="EX154" s="22"/>
      <c r="EY154" s="22"/>
      <c r="EZ154" s="22"/>
      <c r="FA154" s="22"/>
      <c r="FB154" s="22"/>
      <c r="FC154" s="22"/>
      <c r="FD154" s="22"/>
      <c r="FE154" s="22"/>
      <c r="FF154" s="22"/>
      <c r="FG154" s="22"/>
      <c r="FH154" s="22"/>
      <c r="FI154" s="22"/>
      <c r="FJ154" s="22"/>
      <c r="FK154" s="22"/>
      <c r="FL154" s="22"/>
      <c r="FM154" s="22"/>
      <c r="FN154" s="22"/>
      <c r="FO154" s="22"/>
      <c r="FP154" s="22"/>
      <c r="FQ154" s="22"/>
      <c r="FR154" s="22"/>
      <c r="FS154" s="22"/>
      <c r="FT154" s="22"/>
      <c r="FU154" s="22"/>
      <c r="FV154" s="22"/>
      <c r="FW154" s="22"/>
      <c r="FX154" s="22"/>
      <c r="FY154" s="22"/>
      <c r="FZ154" s="22"/>
      <c r="GA154" s="22"/>
      <c r="GB154" s="22"/>
      <c r="GC154" s="22"/>
      <c r="GD154" s="22"/>
      <c r="GE154" s="22"/>
      <c r="GF154" s="22"/>
      <c r="GG154" s="22"/>
      <c r="GH154" s="22"/>
      <c r="GI154" s="22"/>
      <c r="GJ154" s="22"/>
      <c r="GK154" s="22"/>
      <c r="GL154" s="22"/>
      <c r="GM154" s="22"/>
      <c r="GN154" s="22"/>
      <c r="GO154" s="22"/>
      <c r="GP154" s="22"/>
      <c r="GQ154" s="22"/>
      <c r="GR154" s="22"/>
      <c r="GS154" s="22"/>
      <c r="GT154" s="22"/>
      <c r="GU154" s="22"/>
      <c r="GV154" s="22"/>
      <c r="GW154" s="22"/>
      <c r="GX154" s="22"/>
      <c r="GY154" s="22"/>
      <c r="GZ154" s="22"/>
      <c r="HA154" s="22"/>
      <c r="HB154" s="22"/>
      <c r="HC154" s="22"/>
      <c r="HD154" s="22"/>
      <c r="HE154" s="22"/>
      <c r="HF154" s="22"/>
      <c r="HG154" s="22"/>
      <c r="HH154" s="22"/>
      <c r="HI154" s="22"/>
      <c r="HJ154" s="22"/>
      <c r="HK154" s="22"/>
      <c r="HL154" s="22"/>
      <c r="HM154" s="22"/>
      <c r="HN154" s="22"/>
      <c r="HO154" s="22"/>
      <c r="HP154" s="22"/>
      <c r="HQ154" s="22"/>
      <c r="HR154" s="22"/>
      <c r="HS154" s="22"/>
      <c r="HT154" s="22"/>
      <c r="HU154" s="22"/>
      <c r="HV154" s="22"/>
      <c r="HW154" s="22"/>
      <c r="HX154" s="22"/>
      <c r="HY154" s="22"/>
      <c r="HZ154" s="22"/>
      <c r="IA154" s="22"/>
      <c r="IB154" s="22"/>
      <c r="IC154" s="22"/>
      <c r="ID154" s="22"/>
      <c r="IE154" s="22"/>
      <c r="IF154" s="22"/>
      <c r="IG154" s="22"/>
      <c r="IH154" s="22"/>
      <c r="II154" s="22"/>
      <c r="IJ154" s="22"/>
      <c r="IK154" s="22"/>
      <c r="IL154" s="22"/>
      <c r="IM154" s="22"/>
      <c r="IN154" s="22"/>
      <c r="IO154" s="22"/>
    </row>
    <row r="155" spans="1:249" s="22" customFormat="1" ht="36.75">
      <c r="A155" s="1219"/>
      <c r="B155" s="1222"/>
      <c r="C155" s="403" t="s">
        <v>1195</v>
      </c>
      <c r="D155" s="836" t="s">
        <v>1122</v>
      </c>
      <c r="E155" s="771">
        <v>282</v>
      </c>
      <c r="F155" s="401"/>
      <c r="G155" s="404" t="str">
        <f t="shared" si="5"/>
        <v> </v>
      </c>
      <c r="H155" s="24"/>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row>
    <row r="156" spans="1:249" s="22" customFormat="1" ht="60.75">
      <c r="A156" s="399" t="s">
        <v>1146</v>
      </c>
      <c r="B156" s="400">
        <f>+B151+1</f>
        <v>5</v>
      </c>
      <c r="C156" s="403" t="s">
        <v>1210</v>
      </c>
      <c r="D156" s="836" t="s">
        <v>1138</v>
      </c>
      <c r="E156" s="771">
        <v>34</v>
      </c>
      <c r="F156" s="401"/>
      <c r="G156" s="404" t="str">
        <f t="shared" si="5"/>
        <v> </v>
      </c>
      <c r="H156" s="24"/>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row>
    <row r="157" spans="1:249" s="22" customFormat="1" ht="72.75">
      <c r="A157" s="399" t="s">
        <v>1146</v>
      </c>
      <c r="B157" s="400">
        <f aca="true" t="shared" si="6" ref="B157:B162">+B156+1</f>
        <v>6</v>
      </c>
      <c r="C157" s="403" t="s">
        <v>1211</v>
      </c>
      <c r="D157" s="836" t="s">
        <v>1138</v>
      </c>
      <c r="E157" s="771">
        <v>12.2</v>
      </c>
      <c r="F157" s="401"/>
      <c r="G157" s="404" t="str">
        <f t="shared" si="5"/>
        <v> </v>
      </c>
      <c r="H157" s="24"/>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row>
    <row r="158" spans="1:249" s="22" customFormat="1" ht="72.75">
      <c r="A158" s="399" t="s">
        <v>1146</v>
      </c>
      <c r="B158" s="400">
        <f t="shared" si="6"/>
        <v>7</v>
      </c>
      <c r="C158" s="403" t="s">
        <v>1212</v>
      </c>
      <c r="D158" s="836" t="s">
        <v>1138</v>
      </c>
      <c r="E158" s="771">
        <v>12.2</v>
      </c>
      <c r="F158" s="401"/>
      <c r="G158" s="404" t="str">
        <f t="shared" si="5"/>
        <v> </v>
      </c>
      <c r="H158" s="24"/>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row>
    <row r="159" spans="1:249" s="22" customFormat="1" ht="72.75">
      <c r="A159" s="399" t="s">
        <v>1146</v>
      </c>
      <c r="B159" s="400">
        <f t="shared" si="6"/>
        <v>8</v>
      </c>
      <c r="C159" s="623" t="s">
        <v>1160</v>
      </c>
      <c r="D159" s="836" t="s">
        <v>1138</v>
      </c>
      <c r="E159" s="771">
        <v>36</v>
      </c>
      <c r="F159" s="401"/>
      <c r="G159" s="404" t="str">
        <f t="shared" si="5"/>
        <v> </v>
      </c>
      <c r="H159" s="24"/>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row>
    <row r="160" spans="1:249" ht="84.75">
      <c r="A160" s="399" t="s">
        <v>1146</v>
      </c>
      <c r="B160" s="400">
        <f t="shared" si="6"/>
        <v>9</v>
      </c>
      <c r="C160" s="623" t="s">
        <v>1213</v>
      </c>
      <c r="D160" s="836" t="s">
        <v>1138</v>
      </c>
      <c r="E160" s="771">
        <v>7</v>
      </c>
      <c r="F160" s="401"/>
      <c r="G160" s="404" t="str">
        <f t="shared" si="5"/>
        <v> </v>
      </c>
      <c r="H160" s="24"/>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c r="DL160" s="22"/>
      <c r="DM160" s="22"/>
      <c r="DN160" s="22"/>
      <c r="DO160" s="22"/>
      <c r="DP160" s="22"/>
      <c r="DQ160" s="22"/>
      <c r="DR160" s="22"/>
      <c r="DS160" s="22"/>
      <c r="DT160" s="22"/>
      <c r="DU160" s="22"/>
      <c r="DV160" s="22"/>
      <c r="DW160" s="22"/>
      <c r="DX160" s="22"/>
      <c r="DY160" s="22"/>
      <c r="DZ160" s="22"/>
      <c r="EA160" s="22"/>
      <c r="EB160" s="22"/>
      <c r="EC160" s="22"/>
      <c r="ED160" s="22"/>
      <c r="EE160" s="22"/>
      <c r="EF160" s="22"/>
      <c r="EG160" s="22"/>
      <c r="EH160" s="22"/>
      <c r="EI160" s="22"/>
      <c r="EJ160" s="22"/>
      <c r="EK160" s="22"/>
      <c r="EL160" s="22"/>
      <c r="EM160" s="22"/>
      <c r="EN160" s="22"/>
      <c r="EO160" s="22"/>
      <c r="EP160" s="22"/>
      <c r="EQ160" s="22"/>
      <c r="ER160" s="22"/>
      <c r="ES160" s="22"/>
      <c r="ET160" s="22"/>
      <c r="EU160" s="22"/>
      <c r="EV160" s="22"/>
      <c r="EW160" s="22"/>
      <c r="EX160" s="22"/>
      <c r="EY160" s="22"/>
      <c r="EZ160" s="22"/>
      <c r="FA160" s="22"/>
      <c r="FB160" s="22"/>
      <c r="FC160" s="22"/>
      <c r="FD160" s="22"/>
      <c r="FE160" s="22"/>
      <c r="FF160" s="22"/>
      <c r="FG160" s="22"/>
      <c r="FH160" s="22"/>
      <c r="FI160" s="22"/>
      <c r="FJ160" s="22"/>
      <c r="FK160" s="22"/>
      <c r="FL160" s="22"/>
      <c r="FM160" s="22"/>
      <c r="FN160" s="22"/>
      <c r="FO160" s="22"/>
      <c r="FP160" s="22"/>
      <c r="FQ160" s="22"/>
      <c r="FR160" s="22"/>
      <c r="FS160" s="22"/>
      <c r="FT160" s="22"/>
      <c r="FU160" s="22"/>
      <c r="FV160" s="22"/>
      <c r="FW160" s="22"/>
      <c r="FX160" s="22"/>
      <c r="FY160" s="22"/>
      <c r="FZ160" s="22"/>
      <c r="GA160" s="22"/>
      <c r="GB160" s="22"/>
      <c r="GC160" s="22"/>
      <c r="GD160" s="22"/>
      <c r="GE160" s="22"/>
      <c r="GF160" s="22"/>
      <c r="GG160" s="22"/>
      <c r="GH160" s="22"/>
      <c r="GI160" s="22"/>
      <c r="GJ160" s="22"/>
      <c r="GK160" s="22"/>
      <c r="GL160" s="22"/>
      <c r="GM160" s="22"/>
      <c r="GN160" s="22"/>
      <c r="GO160" s="22"/>
      <c r="GP160" s="22"/>
      <c r="GQ160" s="22"/>
      <c r="GR160" s="22"/>
      <c r="GS160" s="22"/>
      <c r="GT160" s="22"/>
      <c r="GU160" s="22"/>
      <c r="GV160" s="22"/>
      <c r="GW160" s="22"/>
      <c r="GX160" s="22"/>
      <c r="GY160" s="22"/>
      <c r="GZ160" s="22"/>
      <c r="HA160" s="22"/>
      <c r="HB160" s="22"/>
      <c r="HC160" s="22"/>
      <c r="HD160" s="22"/>
      <c r="HE160" s="22"/>
      <c r="HF160" s="22"/>
      <c r="HG160" s="22"/>
      <c r="HH160" s="22"/>
      <c r="HI160" s="22"/>
      <c r="HJ160" s="22"/>
      <c r="HK160" s="22"/>
      <c r="HL160" s="22"/>
      <c r="HM160" s="22"/>
      <c r="HN160" s="22"/>
      <c r="HO160" s="22"/>
      <c r="HP160" s="22"/>
      <c r="HQ160" s="22"/>
      <c r="HR160" s="22"/>
      <c r="HS160" s="22"/>
      <c r="HT160" s="22"/>
      <c r="HU160" s="22"/>
      <c r="HV160" s="22"/>
      <c r="HW160" s="22"/>
      <c r="HX160" s="22"/>
      <c r="HY160" s="22"/>
      <c r="HZ160" s="22"/>
      <c r="IA160" s="22"/>
      <c r="IB160" s="22"/>
      <c r="IC160" s="22"/>
      <c r="ID160" s="22"/>
      <c r="IE160" s="22"/>
      <c r="IF160" s="22"/>
      <c r="IG160" s="22"/>
      <c r="IH160" s="22"/>
      <c r="II160" s="22"/>
      <c r="IJ160" s="22"/>
      <c r="IK160" s="22"/>
      <c r="IL160" s="22"/>
      <c r="IM160" s="22"/>
      <c r="IN160" s="22"/>
      <c r="IO160" s="22"/>
    </row>
    <row r="161" spans="1:249" ht="72.75">
      <c r="A161" s="399" t="s">
        <v>1146</v>
      </c>
      <c r="B161" s="400">
        <f t="shared" si="6"/>
        <v>10</v>
      </c>
      <c r="C161" s="623" t="s">
        <v>1214</v>
      </c>
      <c r="D161" s="836" t="s">
        <v>1138</v>
      </c>
      <c r="E161" s="771">
        <v>2.8</v>
      </c>
      <c r="F161" s="401"/>
      <c r="G161" s="404" t="str">
        <f t="shared" si="5"/>
        <v> </v>
      </c>
      <c r="H161" s="24"/>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c r="DL161" s="22"/>
      <c r="DM161" s="22"/>
      <c r="DN161" s="22"/>
      <c r="DO161" s="22"/>
      <c r="DP161" s="22"/>
      <c r="DQ161" s="22"/>
      <c r="DR161" s="22"/>
      <c r="DS161" s="22"/>
      <c r="DT161" s="22"/>
      <c r="DU161" s="22"/>
      <c r="DV161" s="22"/>
      <c r="DW161" s="22"/>
      <c r="DX161" s="22"/>
      <c r="DY161" s="22"/>
      <c r="DZ161" s="22"/>
      <c r="EA161" s="22"/>
      <c r="EB161" s="22"/>
      <c r="EC161" s="22"/>
      <c r="ED161" s="22"/>
      <c r="EE161" s="22"/>
      <c r="EF161" s="22"/>
      <c r="EG161" s="22"/>
      <c r="EH161" s="22"/>
      <c r="EI161" s="22"/>
      <c r="EJ161" s="22"/>
      <c r="EK161" s="22"/>
      <c r="EL161" s="22"/>
      <c r="EM161" s="22"/>
      <c r="EN161" s="22"/>
      <c r="EO161" s="22"/>
      <c r="EP161" s="22"/>
      <c r="EQ161" s="22"/>
      <c r="ER161" s="22"/>
      <c r="ES161" s="22"/>
      <c r="ET161" s="22"/>
      <c r="EU161" s="22"/>
      <c r="EV161" s="22"/>
      <c r="EW161" s="22"/>
      <c r="EX161" s="22"/>
      <c r="EY161" s="22"/>
      <c r="EZ161" s="22"/>
      <c r="FA161" s="22"/>
      <c r="FB161" s="22"/>
      <c r="FC161" s="22"/>
      <c r="FD161" s="22"/>
      <c r="FE161" s="22"/>
      <c r="FF161" s="22"/>
      <c r="FG161" s="22"/>
      <c r="FH161" s="22"/>
      <c r="FI161" s="22"/>
      <c r="FJ161" s="22"/>
      <c r="FK161" s="22"/>
      <c r="FL161" s="22"/>
      <c r="FM161" s="22"/>
      <c r="FN161" s="22"/>
      <c r="FO161" s="22"/>
      <c r="FP161" s="22"/>
      <c r="FQ161" s="22"/>
      <c r="FR161" s="22"/>
      <c r="FS161" s="22"/>
      <c r="FT161" s="22"/>
      <c r="FU161" s="22"/>
      <c r="FV161" s="22"/>
      <c r="FW161" s="22"/>
      <c r="FX161" s="22"/>
      <c r="FY161" s="22"/>
      <c r="FZ161" s="22"/>
      <c r="GA161" s="22"/>
      <c r="GB161" s="22"/>
      <c r="GC161" s="22"/>
      <c r="GD161" s="22"/>
      <c r="GE161" s="22"/>
      <c r="GF161" s="22"/>
      <c r="GG161" s="22"/>
      <c r="GH161" s="22"/>
      <c r="GI161" s="22"/>
      <c r="GJ161" s="22"/>
      <c r="GK161" s="22"/>
      <c r="GL161" s="22"/>
      <c r="GM161" s="22"/>
      <c r="GN161" s="22"/>
      <c r="GO161" s="22"/>
      <c r="GP161" s="22"/>
      <c r="GQ161" s="22"/>
      <c r="GR161" s="22"/>
      <c r="GS161" s="22"/>
      <c r="GT161" s="22"/>
      <c r="GU161" s="22"/>
      <c r="GV161" s="22"/>
      <c r="GW161" s="22"/>
      <c r="GX161" s="22"/>
      <c r="GY161" s="22"/>
      <c r="GZ161" s="22"/>
      <c r="HA161" s="22"/>
      <c r="HB161" s="22"/>
      <c r="HC161" s="22"/>
      <c r="HD161" s="22"/>
      <c r="HE161" s="22"/>
      <c r="HF161" s="22"/>
      <c r="HG161" s="22"/>
      <c r="HH161" s="22"/>
      <c r="HI161" s="22"/>
      <c r="HJ161" s="22"/>
      <c r="HK161" s="22"/>
      <c r="HL161" s="22"/>
      <c r="HM161" s="22"/>
      <c r="HN161" s="22"/>
      <c r="HO161" s="22"/>
      <c r="HP161" s="22"/>
      <c r="HQ161" s="22"/>
      <c r="HR161" s="22"/>
      <c r="HS161" s="22"/>
      <c r="HT161" s="22"/>
      <c r="HU161" s="22"/>
      <c r="HV161" s="22"/>
      <c r="HW161" s="22"/>
      <c r="HX161" s="22"/>
      <c r="HY161" s="22"/>
      <c r="HZ161" s="22"/>
      <c r="IA161" s="22"/>
      <c r="IB161" s="22"/>
      <c r="IC161" s="22"/>
      <c r="ID161" s="22"/>
      <c r="IE161" s="22"/>
      <c r="IF161" s="22"/>
      <c r="IG161" s="22"/>
      <c r="IH161" s="22"/>
      <c r="II161" s="22"/>
      <c r="IJ161" s="22"/>
      <c r="IK161" s="22"/>
      <c r="IL161" s="22"/>
      <c r="IM161" s="22"/>
      <c r="IN161" s="22"/>
      <c r="IO161" s="22"/>
    </row>
    <row r="162" spans="1:8" ht="48">
      <c r="A162" s="399" t="s">
        <v>1146</v>
      </c>
      <c r="B162" s="400">
        <f t="shared" si="6"/>
        <v>11</v>
      </c>
      <c r="C162" s="623" t="s">
        <v>1161</v>
      </c>
      <c r="D162" s="836" t="s">
        <v>1138</v>
      </c>
      <c r="E162" s="771">
        <v>4.4</v>
      </c>
      <c r="F162" s="401"/>
      <c r="G162" s="404" t="str">
        <f t="shared" si="5"/>
        <v> </v>
      </c>
      <c r="H162" s="24"/>
    </row>
    <row r="163" spans="1:8" ht="12.75">
      <c r="A163" s="399"/>
      <c r="B163" s="400"/>
      <c r="C163" s="623"/>
      <c r="D163" s="836"/>
      <c r="E163" s="771"/>
      <c r="F163" s="401"/>
      <c r="G163" s="404" t="str">
        <f t="shared" si="5"/>
        <v> </v>
      </c>
      <c r="H163" s="24"/>
    </row>
    <row r="164" spans="1:249" ht="12.75">
      <c r="A164" s="399"/>
      <c r="B164" s="400"/>
      <c r="C164" s="777" t="s">
        <v>1191</v>
      </c>
      <c r="D164" s="838"/>
      <c r="E164" s="771"/>
      <c r="F164" s="772"/>
      <c r="G164" s="404" t="str">
        <f t="shared" si="5"/>
        <v> </v>
      </c>
      <c r="H164" s="24"/>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c r="DL164" s="22"/>
      <c r="DM164" s="22"/>
      <c r="DN164" s="22"/>
      <c r="DO164" s="22"/>
      <c r="DP164" s="22"/>
      <c r="DQ164" s="22"/>
      <c r="DR164" s="22"/>
      <c r="DS164" s="22"/>
      <c r="DT164" s="22"/>
      <c r="DU164" s="22"/>
      <c r="DV164" s="22"/>
      <c r="DW164" s="22"/>
      <c r="DX164" s="22"/>
      <c r="DY164" s="22"/>
      <c r="DZ164" s="22"/>
      <c r="EA164" s="22"/>
      <c r="EB164" s="22"/>
      <c r="EC164" s="22"/>
      <c r="ED164" s="22"/>
      <c r="EE164" s="22"/>
      <c r="EF164" s="22"/>
      <c r="EG164" s="22"/>
      <c r="EH164" s="22"/>
      <c r="EI164" s="22"/>
      <c r="EJ164" s="22"/>
      <c r="EK164" s="22"/>
      <c r="EL164" s="22"/>
      <c r="EM164" s="22"/>
      <c r="EN164" s="22"/>
      <c r="EO164" s="22"/>
      <c r="EP164" s="22"/>
      <c r="EQ164" s="22"/>
      <c r="ER164" s="22"/>
      <c r="ES164" s="22"/>
      <c r="ET164" s="22"/>
      <c r="EU164" s="22"/>
      <c r="EV164" s="22"/>
      <c r="EW164" s="22"/>
      <c r="EX164" s="22"/>
      <c r="EY164" s="22"/>
      <c r="EZ164" s="22"/>
      <c r="FA164" s="22"/>
      <c r="FB164" s="22"/>
      <c r="FC164" s="22"/>
      <c r="FD164" s="22"/>
      <c r="FE164" s="22"/>
      <c r="FF164" s="22"/>
      <c r="FG164" s="22"/>
      <c r="FH164" s="22"/>
      <c r="FI164" s="22"/>
      <c r="FJ164" s="22"/>
      <c r="FK164" s="22"/>
      <c r="FL164" s="22"/>
      <c r="FM164" s="22"/>
      <c r="FN164" s="22"/>
      <c r="FO164" s="22"/>
      <c r="FP164" s="22"/>
      <c r="FQ164" s="22"/>
      <c r="FR164" s="22"/>
      <c r="FS164" s="22"/>
      <c r="FT164" s="22"/>
      <c r="FU164" s="22"/>
      <c r="FV164" s="22"/>
      <c r="FW164" s="22"/>
      <c r="FX164" s="22"/>
      <c r="FY164" s="22"/>
      <c r="FZ164" s="22"/>
      <c r="GA164" s="22"/>
      <c r="GB164" s="22"/>
      <c r="GC164" s="22"/>
      <c r="GD164" s="22"/>
      <c r="GE164" s="22"/>
      <c r="GF164" s="22"/>
      <c r="GG164" s="22"/>
      <c r="GH164" s="22"/>
      <c r="GI164" s="22"/>
      <c r="GJ164" s="22"/>
      <c r="GK164" s="22"/>
      <c r="GL164" s="22"/>
      <c r="GM164" s="22"/>
      <c r="GN164" s="22"/>
      <c r="GO164" s="22"/>
      <c r="GP164" s="22"/>
      <c r="GQ164" s="22"/>
      <c r="GR164" s="22"/>
      <c r="GS164" s="22"/>
      <c r="GT164" s="22"/>
      <c r="GU164" s="22"/>
      <c r="GV164" s="22"/>
      <c r="GW164" s="22"/>
      <c r="GX164" s="22"/>
      <c r="GY164" s="22"/>
      <c r="GZ164" s="22"/>
      <c r="HA164" s="22"/>
      <c r="HB164" s="22"/>
      <c r="HC164" s="22"/>
      <c r="HD164" s="22"/>
      <c r="HE164" s="22"/>
      <c r="HF164" s="22"/>
      <c r="HG164" s="22"/>
      <c r="HH164" s="22"/>
      <c r="HI164" s="22"/>
      <c r="HJ164" s="22"/>
      <c r="HK164" s="22"/>
      <c r="HL164" s="22"/>
      <c r="HM164" s="22"/>
      <c r="HN164" s="22"/>
      <c r="HO164" s="22"/>
      <c r="HP164" s="22"/>
      <c r="HQ164" s="22"/>
      <c r="HR164" s="22"/>
      <c r="HS164" s="22"/>
      <c r="HT164" s="22"/>
      <c r="HU164" s="22"/>
      <c r="HV164" s="22"/>
      <c r="HW164" s="22"/>
      <c r="HX164" s="22"/>
      <c r="HY164" s="22"/>
      <c r="HZ164" s="22"/>
      <c r="IA164" s="22"/>
      <c r="IB164" s="22"/>
      <c r="IC164" s="22"/>
      <c r="ID164" s="22"/>
      <c r="IE164" s="22"/>
      <c r="IF164" s="22"/>
      <c r="IG164" s="22"/>
      <c r="IH164" s="22"/>
      <c r="II164" s="22"/>
      <c r="IJ164" s="22"/>
      <c r="IK164" s="22"/>
      <c r="IL164" s="22"/>
      <c r="IM164" s="22"/>
      <c r="IN164" s="22"/>
      <c r="IO164" s="22"/>
    </row>
    <row r="165" spans="1:8" ht="108">
      <c r="A165" s="399" t="s">
        <v>1146</v>
      </c>
      <c r="B165" s="400">
        <f>+B162+1</f>
        <v>12</v>
      </c>
      <c r="C165" s="785" t="s">
        <v>1252</v>
      </c>
      <c r="D165" s="836" t="s">
        <v>1140</v>
      </c>
      <c r="E165" s="771">
        <v>5</v>
      </c>
      <c r="F165" s="787"/>
      <c r="G165" s="404" t="str">
        <f t="shared" si="5"/>
        <v> </v>
      </c>
      <c r="H165" s="24"/>
    </row>
    <row r="166" spans="1:8" ht="12.75">
      <c r="A166" s="399"/>
      <c r="B166" s="400"/>
      <c r="C166" s="623"/>
      <c r="D166" s="838"/>
      <c r="E166" s="771"/>
      <c r="F166" s="772"/>
      <c r="G166" s="404"/>
      <c r="H166" s="24"/>
    </row>
    <row r="167" spans="1:8" ht="12.75">
      <c r="A167" s="399"/>
      <c r="B167" s="400"/>
      <c r="C167" s="777" t="s">
        <v>1166</v>
      </c>
      <c r="D167" s="836"/>
      <c r="E167" s="771"/>
      <c r="F167" s="772"/>
      <c r="G167" s="404"/>
      <c r="H167" s="24"/>
    </row>
    <row r="168" spans="1:249" ht="73.5" thickBot="1">
      <c r="A168" s="853" t="s">
        <v>1146</v>
      </c>
      <c r="B168" s="821">
        <f>+B165+1</f>
        <v>13</v>
      </c>
      <c r="C168" s="626" t="s">
        <v>1218</v>
      </c>
      <c r="D168" s="840" t="s">
        <v>1140</v>
      </c>
      <c r="E168" s="822">
        <v>4</v>
      </c>
      <c r="F168" s="866"/>
      <c r="G168" s="404" t="str">
        <f t="shared" si="5"/>
        <v> </v>
      </c>
      <c r="H168" s="24"/>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c r="DL168" s="22"/>
      <c r="DM168" s="22"/>
      <c r="DN168" s="22"/>
      <c r="DO168" s="22"/>
      <c r="DP168" s="22"/>
      <c r="DQ168" s="22"/>
      <c r="DR168" s="22"/>
      <c r="DS168" s="22"/>
      <c r="DT168" s="22"/>
      <c r="DU168" s="22"/>
      <c r="DV168" s="22"/>
      <c r="DW168" s="22"/>
      <c r="DX168" s="22"/>
      <c r="DY168" s="22"/>
      <c r="DZ168" s="22"/>
      <c r="EA168" s="22"/>
      <c r="EB168" s="22"/>
      <c r="EC168" s="22"/>
      <c r="ED168" s="22"/>
      <c r="EE168" s="22"/>
      <c r="EF168" s="22"/>
      <c r="EG168" s="22"/>
      <c r="EH168" s="22"/>
      <c r="EI168" s="22"/>
      <c r="EJ168" s="22"/>
      <c r="EK168" s="22"/>
      <c r="EL168" s="22"/>
      <c r="EM168" s="22"/>
      <c r="EN168" s="22"/>
      <c r="EO168" s="22"/>
      <c r="EP168" s="22"/>
      <c r="EQ168" s="22"/>
      <c r="ER168" s="22"/>
      <c r="ES168" s="22"/>
      <c r="ET168" s="22"/>
      <c r="EU168" s="22"/>
      <c r="EV168" s="22"/>
      <c r="EW168" s="22"/>
      <c r="EX168" s="22"/>
      <c r="EY168" s="22"/>
      <c r="EZ168" s="22"/>
      <c r="FA168" s="22"/>
      <c r="FB168" s="22"/>
      <c r="FC168" s="22"/>
      <c r="FD168" s="22"/>
      <c r="FE168" s="22"/>
      <c r="FF168" s="22"/>
      <c r="FG168" s="22"/>
      <c r="FH168" s="22"/>
      <c r="FI168" s="22"/>
      <c r="FJ168" s="22"/>
      <c r="FK168" s="22"/>
      <c r="FL168" s="22"/>
      <c r="FM168" s="22"/>
      <c r="FN168" s="22"/>
      <c r="FO168" s="22"/>
      <c r="FP168" s="22"/>
      <c r="FQ168" s="22"/>
      <c r="FR168" s="22"/>
      <c r="FS168" s="22"/>
      <c r="FT168" s="22"/>
      <c r="FU168" s="22"/>
      <c r="FV168" s="22"/>
      <c r="FW168" s="22"/>
      <c r="FX168" s="22"/>
      <c r="FY168" s="22"/>
      <c r="FZ168" s="22"/>
      <c r="GA168" s="22"/>
      <c r="GB168" s="22"/>
      <c r="GC168" s="22"/>
      <c r="GD168" s="22"/>
      <c r="GE168" s="22"/>
      <c r="GF168" s="22"/>
      <c r="GG168" s="22"/>
      <c r="GH168" s="22"/>
      <c r="GI168" s="22"/>
      <c r="GJ168" s="22"/>
      <c r="GK168" s="22"/>
      <c r="GL168" s="22"/>
      <c r="GM168" s="22"/>
      <c r="GN168" s="22"/>
      <c r="GO168" s="22"/>
      <c r="GP168" s="22"/>
      <c r="GQ168" s="22"/>
      <c r="GR168" s="22"/>
      <c r="GS168" s="22"/>
      <c r="GT168" s="22"/>
      <c r="GU168" s="22"/>
      <c r="GV168" s="22"/>
      <c r="GW168" s="22"/>
      <c r="GX168" s="22"/>
      <c r="GY168" s="22"/>
      <c r="GZ168" s="22"/>
      <c r="HA168" s="22"/>
      <c r="HB168" s="22"/>
      <c r="HC168" s="22"/>
      <c r="HD168" s="22"/>
      <c r="HE168" s="22"/>
      <c r="HF168" s="22"/>
      <c r="HG168" s="22"/>
      <c r="HH168" s="22"/>
      <c r="HI168" s="22"/>
      <c r="HJ168" s="22"/>
      <c r="HK168" s="22"/>
      <c r="HL168" s="22"/>
      <c r="HM168" s="22"/>
      <c r="HN168" s="22"/>
      <c r="HO168" s="22"/>
      <c r="HP168" s="22"/>
      <c r="HQ168" s="22"/>
      <c r="HR168" s="22"/>
      <c r="HS168" s="22"/>
      <c r="HT168" s="22"/>
      <c r="HU168" s="22"/>
      <c r="HV168" s="22"/>
      <c r="HW168" s="22"/>
      <c r="HX168" s="22"/>
      <c r="HY168" s="22"/>
      <c r="HZ168" s="22"/>
      <c r="IA168" s="22"/>
      <c r="IB168" s="22"/>
      <c r="IC168" s="22"/>
      <c r="ID168" s="22"/>
      <c r="IE168" s="22"/>
      <c r="IF168" s="22"/>
      <c r="IG168" s="22"/>
      <c r="IH168" s="22"/>
      <c r="II168" s="22"/>
      <c r="IJ168" s="22"/>
      <c r="IK168" s="22"/>
      <c r="IL168" s="22"/>
      <c r="IM168" s="22"/>
      <c r="IN168" s="22"/>
      <c r="IO168" s="22"/>
    </row>
    <row r="169" spans="1:8" ht="13.5" thickBot="1">
      <c r="A169" s="830"/>
      <c r="B169" s="831"/>
      <c r="C169" s="663" t="s">
        <v>1136</v>
      </c>
      <c r="D169" s="841"/>
      <c r="E169" s="832"/>
      <c r="F169" s="868"/>
      <c r="G169" s="869">
        <f>SUM(G146:G168)</f>
        <v>0</v>
      </c>
      <c r="H169" s="6"/>
    </row>
    <row r="170" spans="1:8" ht="12.75">
      <c r="A170" s="856"/>
      <c r="B170" s="857"/>
      <c r="C170" s="617"/>
      <c r="D170" s="842"/>
      <c r="E170" s="826"/>
      <c r="F170" s="867"/>
      <c r="G170" s="621"/>
      <c r="H170" s="24"/>
    </row>
    <row r="171" spans="1:8" ht="12.75">
      <c r="A171" s="399"/>
      <c r="B171" s="400"/>
      <c r="C171" s="403" t="s">
        <v>1147</v>
      </c>
      <c r="D171" s="836"/>
      <c r="E171" s="771"/>
      <c r="F171" s="772"/>
      <c r="G171" s="624"/>
      <c r="H171" s="24"/>
    </row>
    <row r="172" spans="1:249" ht="12.75">
      <c r="A172" s="399"/>
      <c r="B172" s="400"/>
      <c r="C172" s="623"/>
      <c r="D172" s="836"/>
      <c r="E172" s="771"/>
      <c r="F172" s="772"/>
      <c r="G172" s="624"/>
      <c r="H172" s="24"/>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c r="DL172" s="22"/>
      <c r="DM172" s="22"/>
      <c r="DN172" s="22"/>
      <c r="DO172" s="22"/>
      <c r="DP172" s="22"/>
      <c r="DQ172" s="22"/>
      <c r="DR172" s="22"/>
      <c r="DS172" s="22"/>
      <c r="DT172" s="22"/>
      <c r="DU172" s="22"/>
      <c r="DV172" s="22"/>
      <c r="DW172" s="22"/>
      <c r="DX172" s="22"/>
      <c r="DY172" s="22"/>
      <c r="DZ172" s="22"/>
      <c r="EA172" s="22"/>
      <c r="EB172" s="22"/>
      <c r="EC172" s="22"/>
      <c r="ED172" s="22"/>
      <c r="EE172" s="22"/>
      <c r="EF172" s="22"/>
      <c r="EG172" s="22"/>
      <c r="EH172" s="22"/>
      <c r="EI172" s="22"/>
      <c r="EJ172" s="22"/>
      <c r="EK172" s="22"/>
      <c r="EL172" s="22"/>
      <c r="EM172" s="22"/>
      <c r="EN172" s="22"/>
      <c r="EO172" s="22"/>
      <c r="EP172" s="22"/>
      <c r="EQ172" s="22"/>
      <c r="ER172" s="22"/>
      <c r="ES172" s="22"/>
      <c r="ET172" s="22"/>
      <c r="EU172" s="22"/>
      <c r="EV172" s="22"/>
      <c r="EW172" s="22"/>
      <c r="EX172" s="22"/>
      <c r="EY172" s="22"/>
      <c r="EZ172" s="22"/>
      <c r="FA172" s="22"/>
      <c r="FB172" s="22"/>
      <c r="FC172" s="22"/>
      <c r="FD172" s="22"/>
      <c r="FE172" s="22"/>
      <c r="FF172" s="22"/>
      <c r="FG172" s="22"/>
      <c r="FH172" s="22"/>
      <c r="FI172" s="22"/>
      <c r="FJ172" s="22"/>
      <c r="FK172" s="22"/>
      <c r="FL172" s="22"/>
      <c r="FM172" s="22"/>
      <c r="FN172" s="22"/>
      <c r="FO172" s="22"/>
      <c r="FP172" s="22"/>
      <c r="FQ172" s="22"/>
      <c r="FR172" s="22"/>
      <c r="FS172" s="22"/>
      <c r="FT172" s="22"/>
      <c r="FU172" s="22"/>
      <c r="FV172" s="22"/>
      <c r="FW172" s="22"/>
      <c r="FX172" s="22"/>
      <c r="FY172" s="22"/>
      <c r="FZ172" s="22"/>
      <c r="GA172" s="22"/>
      <c r="GB172" s="22"/>
      <c r="GC172" s="22"/>
      <c r="GD172" s="22"/>
      <c r="GE172" s="22"/>
      <c r="GF172" s="22"/>
      <c r="GG172" s="22"/>
      <c r="GH172" s="22"/>
      <c r="GI172" s="22"/>
      <c r="GJ172" s="22"/>
      <c r="GK172" s="22"/>
      <c r="GL172" s="22"/>
      <c r="GM172" s="22"/>
      <c r="GN172" s="22"/>
      <c r="GO172" s="22"/>
      <c r="GP172" s="22"/>
      <c r="GQ172" s="22"/>
      <c r="GR172" s="22"/>
      <c r="GS172" s="22"/>
      <c r="GT172" s="22"/>
      <c r="GU172" s="22"/>
      <c r="GV172" s="22"/>
      <c r="GW172" s="22"/>
      <c r="GX172" s="22"/>
      <c r="GY172" s="22"/>
      <c r="GZ172" s="22"/>
      <c r="HA172" s="22"/>
      <c r="HB172" s="22"/>
      <c r="HC172" s="22"/>
      <c r="HD172" s="22"/>
      <c r="HE172" s="22"/>
      <c r="HF172" s="22"/>
      <c r="HG172" s="22"/>
      <c r="HH172" s="22"/>
      <c r="HI172" s="22"/>
      <c r="HJ172" s="22"/>
      <c r="HK172" s="22"/>
      <c r="HL172" s="22"/>
      <c r="HM172" s="22"/>
      <c r="HN172" s="22"/>
      <c r="HO172" s="22"/>
      <c r="HP172" s="22"/>
      <c r="HQ172" s="22"/>
      <c r="HR172" s="22"/>
      <c r="HS172" s="22"/>
      <c r="HT172" s="22"/>
      <c r="HU172" s="22"/>
      <c r="HV172" s="22"/>
      <c r="HW172" s="22"/>
      <c r="HX172" s="22"/>
      <c r="HY172" s="22"/>
      <c r="HZ172" s="22"/>
      <c r="IA172" s="22"/>
      <c r="IB172" s="22"/>
      <c r="IC172" s="22"/>
      <c r="ID172" s="22"/>
      <c r="IE172" s="22"/>
      <c r="IF172" s="22"/>
      <c r="IG172" s="22"/>
      <c r="IH172" s="22"/>
      <c r="II172" s="22"/>
      <c r="IJ172" s="22"/>
      <c r="IK172" s="22"/>
      <c r="IL172" s="22"/>
      <c r="IM172" s="22"/>
      <c r="IN172" s="22"/>
      <c r="IO172" s="22"/>
    </row>
    <row r="173" spans="1:249" ht="72.75">
      <c r="A173" s="399" t="s">
        <v>1174</v>
      </c>
      <c r="B173" s="400">
        <v>1</v>
      </c>
      <c r="C173" s="788" t="s">
        <v>1220</v>
      </c>
      <c r="D173" s="838" t="s">
        <v>1138</v>
      </c>
      <c r="E173" s="771">
        <v>1.521</v>
      </c>
      <c r="F173" s="772"/>
      <c r="G173" s="404" t="str">
        <f aca="true" t="shared" si="7" ref="G173:G179">IF(($E173*F173)=0," ",($E173*F173))</f>
        <v> </v>
      </c>
      <c r="H173" s="24"/>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c r="DL173" s="22"/>
      <c r="DM173" s="22"/>
      <c r="DN173" s="22"/>
      <c r="DO173" s="22"/>
      <c r="DP173" s="22"/>
      <c r="DQ173" s="22"/>
      <c r="DR173" s="22"/>
      <c r="DS173" s="22"/>
      <c r="DT173" s="22"/>
      <c r="DU173" s="22"/>
      <c r="DV173" s="22"/>
      <c r="DW173" s="22"/>
      <c r="DX173" s="22"/>
      <c r="DY173" s="22"/>
      <c r="DZ173" s="22"/>
      <c r="EA173" s="22"/>
      <c r="EB173" s="22"/>
      <c r="EC173" s="22"/>
      <c r="ED173" s="22"/>
      <c r="EE173" s="22"/>
      <c r="EF173" s="22"/>
      <c r="EG173" s="22"/>
      <c r="EH173" s="22"/>
      <c r="EI173" s="22"/>
      <c r="EJ173" s="22"/>
      <c r="EK173" s="22"/>
      <c r="EL173" s="22"/>
      <c r="EM173" s="22"/>
      <c r="EN173" s="22"/>
      <c r="EO173" s="22"/>
      <c r="EP173" s="22"/>
      <c r="EQ173" s="22"/>
      <c r="ER173" s="22"/>
      <c r="ES173" s="22"/>
      <c r="ET173" s="22"/>
      <c r="EU173" s="22"/>
      <c r="EV173" s="22"/>
      <c r="EW173" s="22"/>
      <c r="EX173" s="22"/>
      <c r="EY173" s="22"/>
      <c r="EZ173" s="22"/>
      <c r="FA173" s="22"/>
      <c r="FB173" s="22"/>
      <c r="FC173" s="22"/>
      <c r="FD173" s="22"/>
      <c r="FE173" s="22"/>
      <c r="FF173" s="22"/>
      <c r="FG173" s="22"/>
      <c r="FH173" s="22"/>
      <c r="FI173" s="22"/>
      <c r="FJ173" s="22"/>
      <c r="FK173" s="22"/>
      <c r="FL173" s="22"/>
      <c r="FM173" s="22"/>
      <c r="FN173" s="22"/>
      <c r="FO173" s="22"/>
      <c r="FP173" s="22"/>
      <c r="FQ173" s="22"/>
      <c r="FR173" s="22"/>
      <c r="FS173" s="22"/>
      <c r="FT173" s="22"/>
      <c r="FU173" s="22"/>
      <c r="FV173" s="22"/>
      <c r="FW173" s="22"/>
      <c r="FX173" s="22"/>
      <c r="FY173" s="22"/>
      <c r="FZ173" s="22"/>
      <c r="GA173" s="22"/>
      <c r="GB173" s="22"/>
      <c r="GC173" s="22"/>
      <c r="GD173" s="22"/>
      <c r="GE173" s="22"/>
      <c r="GF173" s="22"/>
      <c r="GG173" s="22"/>
      <c r="GH173" s="22"/>
      <c r="GI173" s="22"/>
      <c r="GJ173" s="22"/>
      <c r="GK173" s="22"/>
      <c r="GL173" s="22"/>
      <c r="GM173" s="22"/>
      <c r="GN173" s="22"/>
      <c r="GO173" s="22"/>
      <c r="GP173" s="22"/>
      <c r="GQ173" s="22"/>
      <c r="GR173" s="22"/>
      <c r="GS173" s="22"/>
      <c r="GT173" s="22"/>
      <c r="GU173" s="22"/>
      <c r="GV173" s="22"/>
      <c r="GW173" s="22"/>
      <c r="GX173" s="22"/>
      <c r="GY173" s="22"/>
      <c r="GZ173" s="22"/>
      <c r="HA173" s="22"/>
      <c r="HB173" s="22"/>
      <c r="HC173" s="22"/>
      <c r="HD173" s="22"/>
      <c r="HE173" s="22"/>
      <c r="HF173" s="22"/>
      <c r="HG173" s="22"/>
      <c r="HH173" s="22"/>
      <c r="HI173" s="22"/>
      <c r="HJ173" s="22"/>
      <c r="HK173" s="22"/>
      <c r="HL173" s="22"/>
      <c r="HM173" s="22"/>
      <c r="HN173" s="22"/>
      <c r="HO173" s="22"/>
      <c r="HP173" s="22"/>
      <c r="HQ173" s="22"/>
      <c r="HR173" s="22"/>
      <c r="HS173" s="22"/>
      <c r="HT173" s="22"/>
      <c r="HU173" s="22"/>
      <c r="HV173" s="22"/>
      <c r="HW173" s="22"/>
      <c r="HX173" s="22"/>
      <c r="HY173" s="22"/>
      <c r="HZ173" s="22"/>
      <c r="IA173" s="22"/>
      <c r="IB173" s="22"/>
      <c r="IC173" s="22"/>
      <c r="ID173" s="22"/>
      <c r="IE173" s="22"/>
      <c r="IF173" s="22"/>
      <c r="IG173" s="22"/>
      <c r="IH173" s="22"/>
      <c r="II173" s="22"/>
      <c r="IJ173" s="22"/>
      <c r="IK173" s="22"/>
      <c r="IL173" s="22"/>
      <c r="IM173" s="22"/>
      <c r="IN173" s="22"/>
      <c r="IO173" s="22"/>
    </row>
    <row r="174" spans="1:8" ht="120">
      <c r="A174" s="399" t="s">
        <v>1174</v>
      </c>
      <c r="B174" s="400">
        <f>+B173+1</f>
        <v>2</v>
      </c>
      <c r="C174" s="788" t="s">
        <v>1219</v>
      </c>
      <c r="D174" s="838" t="s">
        <v>1138</v>
      </c>
      <c r="E174" s="771">
        <v>1.5</v>
      </c>
      <c r="F174" s="772"/>
      <c r="G174" s="404" t="str">
        <f t="shared" si="7"/>
        <v> </v>
      </c>
      <c r="H174" s="24"/>
    </row>
    <row r="175" spans="1:249" s="22" customFormat="1" ht="120.75">
      <c r="A175" s="399" t="s">
        <v>1174</v>
      </c>
      <c r="B175" s="400">
        <v>3</v>
      </c>
      <c r="C175" s="788" t="s">
        <v>1253</v>
      </c>
      <c r="D175" s="838"/>
      <c r="E175" s="771"/>
      <c r="F175" s="772"/>
      <c r="G175" s="404" t="str">
        <f t="shared" si="7"/>
        <v> </v>
      </c>
      <c r="H175" s="24"/>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row>
    <row r="176" spans="1:249" ht="12.75">
      <c r="A176" s="399"/>
      <c r="B176" s="400"/>
      <c r="C176" s="785" t="s">
        <v>833</v>
      </c>
      <c r="D176" s="838" t="s">
        <v>1140</v>
      </c>
      <c r="E176" s="771">
        <v>4</v>
      </c>
      <c r="F176" s="772"/>
      <c r="G176" s="404" t="str">
        <f t="shared" si="7"/>
        <v> </v>
      </c>
      <c r="H176" s="24"/>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2"/>
      <c r="ET176" s="22"/>
      <c r="EU176" s="22"/>
      <c r="EV176" s="22"/>
      <c r="EW176" s="22"/>
      <c r="EX176" s="22"/>
      <c r="EY176" s="22"/>
      <c r="EZ176" s="22"/>
      <c r="FA176" s="22"/>
      <c r="FB176" s="22"/>
      <c r="FC176" s="22"/>
      <c r="FD176" s="22"/>
      <c r="FE176" s="22"/>
      <c r="FF176" s="22"/>
      <c r="FG176" s="22"/>
      <c r="FH176" s="22"/>
      <c r="FI176" s="22"/>
      <c r="FJ176" s="22"/>
      <c r="FK176" s="22"/>
      <c r="FL176" s="22"/>
      <c r="FM176" s="22"/>
      <c r="FN176" s="22"/>
      <c r="FO176" s="22"/>
      <c r="FP176" s="22"/>
      <c r="FQ176" s="22"/>
      <c r="FR176" s="22"/>
      <c r="FS176" s="22"/>
      <c r="FT176" s="22"/>
      <c r="FU176" s="22"/>
      <c r="FV176" s="22"/>
      <c r="FW176" s="22"/>
      <c r="FX176" s="22"/>
      <c r="FY176" s="22"/>
      <c r="FZ176" s="22"/>
      <c r="GA176" s="22"/>
      <c r="GB176" s="22"/>
      <c r="GC176" s="22"/>
      <c r="GD176" s="22"/>
      <c r="GE176" s="22"/>
      <c r="GF176" s="22"/>
      <c r="GG176" s="22"/>
      <c r="GH176" s="22"/>
      <c r="GI176" s="22"/>
      <c r="GJ176" s="22"/>
      <c r="GK176" s="22"/>
      <c r="GL176" s="22"/>
      <c r="GM176" s="22"/>
      <c r="GN176" s="22"/>
      <c r="GO176" s="22"/>
      <c r="GP176" s="22"/>
      <c r="GQ176" s="22"/>
      <c r="GR176" s="22"/>
      <c r="GS176" s="22"/>
      <c r="GT176" s="22"/>
      <c r="GU176" s="22"/>
      <c r="GV176" s="22"/>
      <c r="GW176" s="22"/>
      <c r="GX176" s="22"/>
      <c r="GY176" s="22"/>
      <c r="GZ176" s="22"/>
      <c r="HA176" s="22"/>
      <c r="HB176" s="22"/>
      <c r="HC176" s="22"/>
      <c r="HD176" s="22"/>
      <c r="HE176" s="22"/>
      <c r="HF176" s="22"/>
      <c r="HG176" s="22"/>
      <c r="HH176" s="22"/>
      <c r="HI176" s="22"/>
      <c r="HJ176" s="22"/>
      <c r="HK176" s="22"/>
      <c r="HL176" s="22"/>
      <c r="HM176" s="22"/>
      <c r="HN176" s="22"/>
      <c r="HO176" s="22"/>
      <c r="HP176" s="22"/>
      <c r="HQ176" s="22"/>
      <c r="HR176" s="22"/>
      <c r="HS176" s="22"/>
      <c r="HT176" s="22"/>
      <c r="HU176" s="22"/>
      <c r="HV176" s="22"/>
      <c r="HW176" s="22"/>
      <c r="HX176" s="22"/>
      <c r="HY176" s="22"/>
      <c r="HZ176" s="22"/>
      <c r="IA176" s="22"/>
      <c r="IB176" s="22"/>
      <c r="IC176" s="22"/>
      <c r="ID176" s="22"/>
      <c r="IE176" s="22"/>
      <c r="IF176" s="22"/>
      <c r="IG176" s="22"/>
      <c r="IH176" s="22"/>
      <c r="II176" s="22"/>
      <c r="IJ176" s="22"/>
      <c r="IK176" s="22"/>
      <c r="IL176" s="22"/>
      <c r="IM176" s="22"/>
      <c r="IN176" s="22"/>
      <c r="IO176" s="22"/>
    </row>
    <row r="177" spans="1:8" ht="12.75">
      <c r="A177" s="399"/>
      <c r="B177" s="400"/>
      <c r="C177" s="785" t="s">
        <v>1045</v>
      </c>
      <c r="D177" s="838" t="s">
        <v>1140</v>
      </c>
      <c r="E177" s="771">
        <v>2</v>
      </c>
      <c r="F177" s="772"/>
      <c r="G177" s="404" t="str">
        <f t="shared" si="7"/>
        <v> </v>
      </c>
      <c r="H177" s="24"/>
    </row>
    <row r="178" spans="1:8" ht="204">
      <c r="A178" s="744" t="s">
        <v>1174</v>
      </c>
      <c r="B178" s="400">
        <v>4</v>
      </c>
      <c r="C178" s="623" t="s">
        <v>1254</v>
      </c>
      <c r="D178" s="838" t="s">
        <v>1140</v>
      </c>
      <c r="E178" s="771">
        <v>7</v>
      </c>
      <c r="F178" s="772"/>
      <c r="G178" s="404" t="str">
        <f t="shared" si="7"/>
        <v> </v>
      </c>
      <c r="H178" s="24"/>
    </row>
    <row r="179" spans="1:8" ht="13.5" thickBot="1">
      <c r="A179" s="853" t="s">
        <v>1174</v>
      </c>
      <c r="B179" s="821">
        <v>5</v>
      </c>
      <c r="C179" s="626" t="s">
        <v>1255</v>
      </c>
      <c r="D179" s="861" t="s">
        <v>1140</v>
      </c>
      <c r="E179" s="822">
        <v>1</v>
      </c>
      <c r="F179" s="404"/>
      <c r="G179" s="404" t="str">
        <f t="shared" si="7"/>
        <v> </v>
      </c>
      <c r="H179" s="24"/>
    </row>
    <row r="180" spans="1:249" ht="13.5" thickBot="1">
      <c r="A180" s="830"/>
      <c r="B180" s="831"/>
      <c r="C180" s="663" t="s">
        <v>1136</v>
      </c>
      <c r="D180" s="841"/>
      <c r="E180" s="832"/>
      <c r="F180" s="833"/>
      <c r="G180" s="869">
        <f>SUM(G173:G179)</f>
        <v>0</v>
      </c>
      <c r="H180" s="24"/>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c r="DL180" s="22"/>
      <c r="DM180" s="22"/>
      <c r="DN180" s="22"/>
      <c r="DO180" s="22"/>
      <c r="DP180" s="22"/>
      <c r="DQ180" s="22"/>
      <c r="DR180" s="22"/>
      <c r="DS180" s="22"/>
      <c r="DT180" s="22"/>
      <c r="DU180" s="22"/>
      <c r="DV180" s="22"/>
      <c r="DW180" s="22"/>
      <c r="DX180" s="22"/>
      <c r="DY180" s="22"/>
      <c r="DZ180" s="22"/>
      <c r="EA180" s="22"/>
      <c r="EB180" s="22"/>
      <c r="EC180" s="22"/>
      <c r="ED180" s="22"/>
      <c r="EE180" s="22"/>
      <c r="EF180" s="22"/>
      <c r="EG180" s="22"/>
      <c r="EH180" s="22"/>
      <c r="EI180" s="22"/>
      <c r="EJ180" s="22"/>
      <c r="EK180" s="22"/>
      <c r="EL180" s="22"/>
      <c r="EM180" s="22"/>
      <c r="EN180" s="22"/>
      <c r="EO180" s="22"/>
      <c r="EP180" s="22"/>
      <c r="EQ180" s="22"/>
      <c r="ER180" s="22"/>
      <c r="ES180" s="22"/>
      <c r="ET180" s="22"/>
      <c r="EU180" s="22"/>
      <c r="EV180" s="22"/>
      <c r="EW180" s="22"/>
      <c r="EX180" s="22"/>
      <c r="EY180" s="22"/>
      <c r="EZ180" s="22"/>
      <c r="FA180" s="22"/>
      <c r="FB180" s="22"/>
      <c r="FC180" s="22"/>
      <c r="FD180" s="22"/>
      <c r="FE180" s="22"/>
      <c r="FF180" s="22"/>
      <c r="FG180" s="22"/>
      <c r="FH180" s="22"/>
      <c r="FI180" s="22"/>
      <c r="FJ180" s="22"/>
      <c r="FK180" s="22"/>
      <c r="FL180" s="22"/>
      <c r="FM180" s="22"/>
      <c r="FN180" s="22"/>
      <c r="FO180" s="22"/>
      <c r="FP180" s="22"/>
      <c r="FQ180" s="22"/>
      <c r="FR180" s="22"/>
      <c r="FS180" s="22"/>
      <c r="FT180" s="22"/>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2"/>
      <c r="GR180" s="22"/>
      <c r="GS180" s="22"/>
      <c r="GT180" s="22"/>
      <c r="GU180" s="22"/>
      <c r="GV180" s="22"/>
      <c r="GW180" s="22"/>
      <c r="GX180" s="22"/>
      <c r="GY180" s="22"/>
      <c r="GZ180" s="22"/>
      <c r="HA180" s="22"/>
      <c r="HB180" s="22"/>
      <c r="HC180" s="22"/>
      <c r="HD180" s="22"/>
      <c r="HE180" s="22"/>
      <c r="HF180" s="22"/>
      <c r="HG180" s="22"/>
      <c r="HH180" s="22"/>
      <c r="HI180" s="22"/>
      <c r="HJ180" s="22"/>
      <c r="HK180" s="22"/>
      <c r="HL180" s="22"/>
      <c r="HM180" s="22"/>
      <c r="HN180" s="22"/>
      <c r="HO180" s="22"/>
      <c r="HP180" s="22"/>
      <c r="HQ180" s="22"/>
      <c r="HR180" s="22"/>
      <c r="HS180" s="22"/>
      <c r="HT180" s="22"/>
      <c r="HU180" s="22"/>
      <c r="HV180" s="22"/>
      <c r="HW180" s="22"/>
      <c r="HX180" s="22"/>
      <c r="HY180" s="22"/>
      <c r="HZ180" s="22"/>
      <c r="IA180" s="22"/>
      <c r="IB180" s="22"/>
      <c r="IC180" s="22"/>
      <c r="ID180" s="22"/>
      <c r="IE180" s="22"/>
      <c r="IF180" s="22"/>
      <c r="IG180" s="22"/>
      <c r="IH180" s="22"/>
      <c r="II180" s="22"/>
      <c r="IJ180" s="22"/>
      <c r="IK180" s="22"/>
      <c r="IL180" s="22"/>
      <c r="IM180" s="22"/>
      <c r="IN180" s="22"/>
      <c r="IO180" s="22"/>
    </row>
    <row r="181" spans="1:8" ht="12.75">
      <c r="A181" s="863"/>
      <c r="B181" s="857"/>
      <c r="C181" s="617"/>
      <c r="D181" s="842"/>
      <c r="E181" s="826"/>
      <c r="F181" s="827"/>
      <c r="G181" s="621"/>
      <c r="H181" s="24"/>
    </row>
    <row r="182" spans="1:8" s="50" customFormat="1" ht="12.75">
      <c r="A182" s="399"/>
      <c r="B182" s="400"/>
      <c r="C182" s="403" t="s">
        <v>1148</v>
      </c>
      <c r="D182" s="836"/>
      <c r="E182" s="771"/>
      <c r="F182" s="401"/>
      <c r="G182" s="624"/>
      <c r="H182" s="24"/>
    </row>
    <row r="183" spans="1:8" ht="12.75">
      <c r="A183" s="399"/>
      <c r="B183" s="400"/>
      <c r="C183" s="403"/>
      <c r="D183" s="836"/>
      <c r="E183" s="771"/>
      <c r="F183" s="401"/>
      <c r="G183" s="624"/>
      <c r="H183" s="24"/>
    </row>
    <row r="184" spans="1:8" ht="73.5">
      <c r="A184" s="399"/>
      <c r="B184" s="400"/>
      <c r="C184" s="770" t="s">
        <v>1150</v>
      </c>
      <c r="D184" s="836"/>
      <c r="E184" s="771"/>
      <c r="F184" s="401"/>
      <c r="G184" s="624"/>
      <c r="H184" s="32"/>
    </row>
    <row r="185" spans="1:8" ht="12.75">
      <c r="A185" s="399"/>
      <c r="B185" s="400"/>
      <c r="C185" s="770"/>
      <c r="D185" s="836"/>
      <c r="E185" s="771"/>
      <c r="F185" s="401"/>
      <c r="G185" s="624"/>
      <c r="H185" s="32"/>
    </row>
    <row r="186" spans="1:8" ht="12.75">
      <c r="A186" s="399"/>
      <c r="B186" s="400"/>
      <c r="C186" s="773" t="s">
        <v>1158</v>
      </c>
      <c r="D186" s="836"/>
      <c r="E186" s="771"/>
      <c r="F186" s="755"/>
      <c r="G186" s="624"/>
      <c r="H186" s="32"/>
    </row>
    <row r="187" spans="1:8" ht="409.5">
      <c r="A187" s="756" t="s">
        <v>1123</v>
      </c>
      <c r="B187" s="757"/>
      <c r="C187" s="777" t="s">
        <v>1051</v>
      </c>
      <c r="D187" s="836"/>
      <c r="E187" s="771"/>
      <c r="F187" s="755"/>
      <c r="G187" s="624"/>
      <c r="H187" s="24"/>
    </row>
    <row r="188" spans="1:8" ht="12.75">
      <c r="A188" s="756"/>
      <c r="B188" s="757"/>
      <c r="C188" s="777"/>
      <c r="D188" s="836"/>
      <c r="E188" s="771"/>
      <c r="F188" s="755"/>
      <c r="G188" s="624"/>
      <c r="H188" s="39"/>
    </row>
    <row r="189" spans="1:8" ht="48.75">
      <c r="A189" s="399" t="s">
        <v>1119</v>
      </c>
      <c r="B189" s="400">
        <f>+B186+1</f>
        <v>1</v>
      </c>
      <c r="C189" s="785" t="s">
        <v>1256</v>
      </c>
      <c r="D189" s="838" t="s">
        <v>1140</v>
      </c>
      <c r="E189" s="771">
        <v>1</v>
      </c>
      <c r="F189" s="772"/>
      <c r="G189" s="404" t="str">
        <f>IF(($E189*F189)=0," ",($E189*F189))</f>
        <v> </v>
      </c>
      <c r="H189" s="24"/>
    </row>
    <row r="190" spans="1:8" ht="48.75">
      <c r="A190" s="399" t="s">
        <v>1119</v>
      </c>
      <c r="B190" s="400">
        <v>2</v>
      </c>
      <c r="C190" s="785" t="s">
        <v>1052</v>
      </c>
      <c r="D190" s="838" t="s">
        <v>1140</v>
      </c>
      <c r="E190" s="771">
        <v>2</v>
      </c>
      <c r="F190" s="772"/>
      <c r="G190" s="404" t="str">
        <f>IF(($E190*F190)=0," ",($E190*F190))</f>
        <v> </v>
      </c>
      <c r="H190" s="24"/>
    </row>
    <row r="191" spans="1:8" ht="36.75">
      <c r="A191" s="399" t="s">
        <v>1119</v>
      </c>
      <c r="B191" s="400">
        <v>3</v>
      </c>
      <c r="C191" s="785" t="s">
        <v>1257</v>
      </c>
      <c r="D191" s="838" t="s">
        <v>1140</v>
      </c>
      <c r="E191" s="771">
        <v>1</v>
      </c>
      <c r="F191" s="772"/>
      <c r="G191" s="404" t="str">
        <f>IF(($E191*F191)=0," ",($E191*F191))</f>
        <v> </v>
      </c>
      <c r="H191" s="24"/>
    </row>
    <row r="192" spans="1:250" s="22" customFormat="1" ht="36.75">
      <c r="A192" s="399" t="s">
        <v>1119</v>
      </c>
      <c r="B192" s="400">
        <v>4</v>
      </c>
      <c r="C192" s="623" t="s">
        <v>1258</v>
      </c>
      <c r="D192" s="836" t="s">
        <v>1140</v>
      </c>
      <c r="E192" s="771">
        <v>1</v>
      </c>
      <c r="F192" s="401"/>
      <c r="G192" s="404" t="str">
        <f>IF(($E192*F192)=0," ",($E192*F192))</f>
        <v> </v>
      </c>
      <c r="H192" s="24"/>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row>
    <row r="193" spans="1:249" s="29" customFormat="1" ht="72.75">
      <c r="A193" s="399" t="s">
        <v>1119</v>
      </c>
      <c r="B193" s="400">
        <v>5</v>
      </c>
      <c r="C193" s="785" t="s">
        <v>1259</v>
      </c>
      <c r="D193" s="838" t="s">
        <v>1140</v>
      </c>
      <c r="E193" s="771">
        <v>1</v>
      </c>
      <c r="F193" s="772"/>
      <c r="G193" s="404" t="str">
        <f>IF(($E193*F193)=0," ",($E193*F193))</f>
        <v> </v>
      </c>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row>
    <row r="194" spans="1:249" ht="12.75">
      <c r="A194" s="399"/>
      <c r="B194" s="400"/>
      <c r="C194" s="403"/>
      <c r="D194" s="836"/>
      <c r="E194" s="771"/>
      <c r="F194" s="755"/>
      <c r="G194" s="624"/>
      <c r="H194" s="24"/>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2"/>
      <c r="ET194" s="22"/>
      <c r="EU194" s="22"/>
      <c r="EV194" s="22"/>
      <c r="EW194" s="22"/>
      <c r="EX194" s="22"/>
      <c r="EY194" s="22"/>
      <c r="EZ194" s="22"/>
      <c r="FA194" s="22"/>
      <c r="FB194" s="22"/>
      <c r="FC194" s="22"/>
      <c r="FD194" s="22"/>
      <c r="FE194" s="22"/>
      <c r="FF194" s="22"/>
      <c r="FG194" s="22"/>
      <c r="FH194" s="22"/>
      <c r="FI194" s="22"/>
      <c r="FJ194" s="22"/>
      <c r="FK194" s="22"/>
      <c r="FL194" s="22"/>
      <c r="FM194" s="22"/>
      <c r="FN194" s="22"/>
      <c r="FO194" s="22"/>
      <c r="FP194" s="22"/>
      <c r="FQ194" s="22"/>
      <c r="FR194" s="22"/>
      <c r="FS194" s="22"/>
      <c r="FT194" s="22"/>
      <c r="FU194" s="22"/>
      <c r="FV194" s="22"/>
      <c r="FW194" s="22"/>
      <c r="FX194" s="22"/>
      <c r="FY194" s="22"/>
      <c r="FZ194" s="22"/>
      <c r="GA194" s="22"/>
      <c r="GB194" s="22"/>
      <c r="GC194" s="22"/>
      <c r="GD194" s="22"/>
      <c r="GE194" s="22"/>
      <c r="GF194" s="22"/>
      <c r="GG194" s="22"/>
      <c r="GH194" s="22"/>
      <c r="GI194" s="22"/>
      <c r="GJ194" s="22"/>
      <c r="GK194" s="22"/>
      <c r="GL194" s="22"/>
      <c r="GM194" s="22"/>
      <c r="GN194" s="22"/>
      <c r="GO194" s="22"/>
      <c r="GP194" s="22"/>
      <c r="GQ194" s="22"/>
      <c r="GR194" s="22"/>
      <c r="GS194" s="22"/>
      <c r="GT194" s="22"/>
      <c r="GU194" s="22"/>
      <c r="GV194" s="22"/>
      <c r="GW194" s="22"/>
      <c r="GX194" s="22"/>
      <c r="GY194" s="22"/>
      <c r="GZ194" s="22"/>
      <c r="HA194" s="22"/>
      <c r="HB194" s="22"/>
      <c r="HC194" s="22"/>
      <c r="HD194" s="22"/>
      <c r="HE194" s="22"/>
      <c r="HF194" s="22"/>
      <c r="HG194" s="22"/>
      <c r="HH194" s="22"/>
      <c r="HI194" s="22"/>
      <c r="HJ194" s="22"/>
      <c r="HK194" s="22"/>
      <c r="HL194" s="22"/>
      <c r="HM194" s="22"/>
      <c r="HN194" s="22"/>
      <c r="HO194" s="22"/>
      <c r="HP194" s="22"/>
      <c r="HQ194" s="22"/>
      <c r="HR194" s="22"/>
      <c r="HS194" s="22"/>
      <c r="HT194" s="22"/>
      <c r="HU194" s="22"/>
      <c r="HV194" s="22"/>
      <c r="HW194" s="22"/>
      <c r="HX194" s="22"/>
      <c r="HY194" s="22"/>
      <c r="HZ194" s="22"/>
      <c r="IA194" s="22"/>
      <c r="IB194" s="22"/>
      <c r="IC194" s="22"/>
      <c r="ID194" s="22"/>
      <c r="IE194" s="22"/>
      <c r="IF194" s="22"/>
      <c r="IG194" s="22"/>
      <c r="IH194" s="22"/>
      <c r="II194" s="22"/>
      <c r="IJ194" s="22"/>
      <c r="IK194" s="22"/>
      <c r="IL194" s="22"/>
      <c r="IM194" s="22"/>
      <c r="IN194" s="22"/>
      <c r="IO194" s="22"/>
    </row>
    <row r="195" spans="1:8" s="18" customFormat="1" ht="12.75">
      <c r="A195" s="399"/>
      <c r="B195" s="400"/>
      <c r="C195" s="777" t="s">
        <v>1260</v>
      </c>
      <c r="D195" s="836"/>
      <c r="E195" s="771"/>
      <c r="F195" s="755"/>
      <c r="G195" s="624"/>
      <c r="H195" s="29"/>
    </row>
    <row r="196" spans="1:248" s="18" customFormat="1" ht="89.25">
      <c r="A196" s="756"/>
      <c r="B196" s="400"/>
      <c r="C196" s="789" t="s">
        <v>861</v>
      </c>
      <c r="D196" s="836"/>
      <c r="E196" s="771"/>
      <c r="F196" s="755"/>
      <c r="G196" s="624"/>
      <c r="H196" s="30"/>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c r="HB196" s="29"/>
      <c r="HC196" s="29"/>
      <c r="HD196" s="29"/>
      <c r="HE196" s="29"/>
      <c r="HF196" s="29"/>
      <c r="HG196" s="29"/>
      <c r="HH196" s="29"/>
      <c r="HI196" s="29"/>
      <c r="HJ196" s="29"/>
      <c r="HK196" s="29"/>
      <c r="HL196" s="29"/>
      <c r="HM196" s="29"/>
      <c r="HN196" s="29"/>
      <c r="HO196" s="29"/>
      <c r="HP196" s="29"/>
      <c r="HQ196" s="29"/>
      <c r="HR196" s="29"/>
      <c r="HS196" s="29"/>
      <c r="HT196" s="29"/>
      <c r="HU196" s="29"/>
      <c r="HV196" s="29"/>
      <c r="HW196" s="29"/>
      <c r="HX196" s="29"/>
      <c r="HY196" s="29"/>
      <c r="HZ196" s="29"/>
      <c r="IA196" s="29"/>
      <c r="IB196" s="29"/>
      <c r="IC196" s="29"/>
      <c r="ID196" s="29"/>
      <c r="IE196" s="29"/>
      <c r="IF196" s="29"/>
      <c r="IG196" s="29"/>
      <c r="IH196" s="29"/>
      <c r="II196" s="29"/>
      <c r="IJ196" s="29"/>
      <c r="IK196" s="29"/>
      <c r="IL196" s="29"/>
      <c r="IM196" s="29"/>
      <c r="IN196" s="29"/>
    </row>
    <row r="197" spans="1:8" ht="114.75">
      <c r="A197" s="399"/>
      <c r="B197" s="400"/>
      <c r="C197" s="777" t="s">
        <v>1049</v>
      </c>
      <c r="D197" s="836"/>
      <c r="E197" s="771"/>
      <c r="F197" s="755"/>
      <c r="G197" s="624"/>
      <c r="H197" s="31"/>
    </row>
    <row r="198" spans="1:249" ht="165.75">
      <c r="A198" s="399"/>
      <c r="B198" s="400"/>
      <c r="C198" s="777" t="s">
        <v>1048</v>
      </c>
      <c r="D198" s="836"/>
      <c r="E198" s="771"/>
      <c r="F198" s="755"/>
      <c r="G198" s="624"/>
      <c r="H198" s="24"/>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c r="DL198" s="22"/>
      <c r="DM198" s="22"/>
      <c r="DN198" s="22"/>
      <c r="DO198" s="22"/>
      <c r="DP198" s="22"/>
      <c r="DQ198" s="22"/>
      <c r="DR198" s="22"/>
      <c r="DS198" s="22"/>
      <c r="DT198" s="22"/>
      <c r="DU198" s="22"/>
      <c r="DV198" s="22"/>
      <c r="DW198" s="22"/>
      <c r="DX198" s="22"/>
      <c r="DY198" s="22"/>
      <c r="DZ198" s="22"/>
      <c r="EA198" s="22"/>
      <c r="EB198" s="22"/>
      <c r="EC198" s="22"/>
      <c r="ED198" s="22"/>
      <c r="EE198" s="22"/>
      <c r="EF198" s="22"/>
      <c r="EG198" s="22"/>
      <c r="EH198" s="22"/>
      <c r="EI198" s="22"/>
      <c r="EJ198" s="22"/>
      <c r="EK198" s="22"/>
      <c r="EL198" s="22"/>
      <c r="EM198" s="22"/>
      <c r="EN198" s="22"/>
      <c r="EO198" s="22"/>
      <c r="EP198" s="22"/>
      <c r="EQ198" s="22"/>
      <c r="ER198" s="22"/>
      <c r="ES198" s="22"/>
      <c r="ET198" s="22"/>
      <c r="EU198" s="22"/>
      <c r="EV198" s="22"/>
      <c r="EW198" s="22"/>
      <c r="EX198" s="22"/>
      <c r="EY198" s="22"/>
      <c r="EZ198" s="22"/>
      <c r="FA198" s="22"/>
      <c r="FB198" s="22"/>
      <c r="FC198" s="22"/>
      <c r="FD198" s="22"/>
      <c r="FE198" s="22"/>
      <c r="FF198" s="22"/>
      <c r="FG198" s="22"/>
      <c r="FH198" s="22"/>
      <c r="FI198" s="22"/>
      <c r="FJ198" s="22"/>
      <c r="FK198" s="22"/>
      <c r="FL198" s="22"/>
      <c r="FM198" s="22"/>
      <c r="FN198" s="22"/>
      <c r="FO198" s="22"/>
      <c r="FP198" s="22"/>
      <c r="FQ198" s="22"/>
      <c r="FR198" s="22"/>
      <c r="FS198" s="22"/>
      <c r="FT198" s="22"/>
      <c r="FU198" s="22"/>
      <c r="FV198" s="22"/>
      <c r="FW198" s="22"/>
      <c r="FX198" s="22"/>
      <c r="FY198" s="22"/>
      <c r="FZ198" s="22"/>
      <c r="GA198" s="22"/>
      <c r="GB198" s="22"/>
      <c r="GC198" s="22"/>
      <c r="GD198" s="22"/>
      <c r="GE198" s="22"/>
      <c r="GF198" s="22"/>
      <c r="GG198" s="22"/>
      <c r="GH198" s="22"/>
      <c r="GI198" s="22"/>
      <c r="GJ198" s="22"/>
      <c r="GK198" s="22"/>
      <c r="GL198" s="22"/>
      <c r="GM198" s="22"/>
      <c r="GN198" s="22"/>
      <c r="GO198" s="22"/>
      <c r="GP198" s="22"/>
      <c r="GQ198" s="22"/>
      <c r="GR198" s="22"/>
      <c r="GS198" s="22"/>
      <c r="GT198" s="22"/>
      <c r="GU198" s="22"/>
      <c r="GV198" s="22"/>
      <c r="GW198" s="22"/>
      <c r="GX198" s="22"/>
      <c r="GY198" s="22"/>
      <c r="GZ198" s="22"/>
      <c r="HA198" s="22"/>
      <c r="HB198" s="22"/>
      <c r="HC198" s="22"/>
      <c r="HD198" s="22"/>
      <c r="HE198" s="22"/>
      <c r="HF198" s="22"/>
      <c r="HG198" s="22"/>
      <c r="HH198" s="22"/>
      <c r="HI198" s="22"/>
      <c r="HJ198" s="22"/>
      <c r="HK198" s="22"/>
      <c r="HL198" s="22"/>
      <c r="HM198" s="22"/>
      <c r="HN198" s="22"/>
      <c r="HO198" s="22"/>
      <c r="HP198" s="22"/>
      <c r="HQ198" s="22"/>
      <c r="HR198" s="22"/>
      <c r="HS198" s="22"/>
      <c r="HT198" s="22"/>
      <c r="HU198" s="22"/>
      <c r="HV198" s="22"/>
      <c r="HW198" s="22"/>
      <c r="HX198" s="22"/>
      <c r="HY198" s="22"/>
      <c r="HZ198" s="22"/>
      <c r="IA198" s="22"/>
      <c r="IB198" s="22"/>
      <c r="IC198" s="22"/>
      <c r="ID198" s="22"/>
      <c r="IE198" s="22"/>
      <c r="IF198" s="22"/>
      <c r="IG198" s="22"/>
      <c r="IH198" s="22"/>
      <c r="II198" s="22"/>
      <c r="IJ198" s="22"/>
      <c r="IK198" s="22"/>
      <c r="IL198" s="22"/>
      <c r="IM198" s="22"/>
      <c r="IN198" s="22"/>
      <c r="IO198" s="22"/>
    </row>
    <row r="199" spans="1:7" ht="12.75">
      <c r="A199" s="399"/>
      <c r="B199" s="400"/>
      <c r="C199" s="403"/>
      <c r="D199" s="836"/>
      <c r="E199" s="771"/>
      <c r="F199" s="755"/>
      <c r="G199" s="624"/>
    </row>
    <row r="200" spans="1:7" ht="12.75">
      <c r="A200" s="399"/>
      <c r="B200" s="400"/>
      <c r="C200" s="773" t="s">
        <v>1152</v>
      </c>
      <c r="D200" s="836"/>
      <c r="E200" s="771"/>
      <c r="F200" s="755"/>
      <c r="G200" s="624"/>
    </row>
    <row r="201" spans="1:7" ht="153">
      <c r="A201" s="758" t="s">
        <v>1123</v>
      </c>
      <c r="B201" s="400"/>
      <c r="C201" s="790" t="s">
        <v>1050</v>
      </c>
      <c r="D201" s="838"/>
      <c r="E201" s="771"/>
      <c r="F201" s="755"/>
      <c r="G201" s="624"/>
    </row>
    <row r="202" spans="1:249" ht="48.75">
      <c r="A202" s="399" t="s">
        <v>1119</v>
      </c>
      <c r="B202" s="400">
        <v>6</v>
      </c>
      <c r="C202" s="623" t="s">
        <v>1261</v>
      </c>
      <c r="D202" s="838" t="s">
        <v>1140</v>
      </c>
      <c r="E202" s="771">
        <v>7</v>
      </c>
      <c r="F202" s="401"/>
      <c r="G202" s="404" t="str">
        <f>IF(($E202*F202)=0," ",($E202*F202))</f>
        <v> </v>
      </c>
      <c r="H202" s="56"/>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c r="DL202" s="22"/>
      <c r="DM202" s="22"/>
      <c r="DN202" s="22"/>
      <c r="DO202" s="22"/>
      <c r="DP202" s="22"/>
      <c r="DQ202" s="22"/>
      <c r="DR202" s="22"/>
      <c r="DS202" s="22"/>
      <c r="DT202" s="22"/>
      <c r="DU202" s="22"/>
      <c r="DV202" s="22"/>
      <c r="DW202" s="22"/>
      <c r="DX202" s="22"/>
      <c r="DY202" s="22"/>
      <c r="DZ202" s="22"/>
      <c r="EA202" s="22"/>
      <c r="EB202" s="22"/>
      <c r="EC202" s="22"/>
      <c r="ED202" s="22"/>
      <c r="EE202" s="22"/>
      <c r="EF202" s="22"/>
      <c r="EG202" s="22"/>
      <c r="EH202" s="22"/>
      <c r="EI202" s="22"/>
      <c r="EJ202" s="22"/>
      <c r="EK202" s="22"/>
      <c r="EL202" s="22"/>
      <c r="EM202" s="22"/>
      <c r="EN202" s="22"/>
      <c r="EO202" s="22"/>
      <c r="EP202" s="22"/>
      <c r="EQ202" s="22"/>
      <c r="ER202" s="22"/>
      <c r="ES202" s="22"/>
      <c r="ET202" s="22"/>
      <c r="EU202" s="22"/>
      <c r="EV202" s="22"/>
      <c r="EW202" s="22"/>
      <c r="EX202" s="22"/>
      <c r="EY202" s="22"/>
      <c r="EZ202" s="22"/>
      <c r="FA202" s="22"/>
      <c r="FB202" s="22"/>
      <c r="FC202" s="22"/>
      <c r="FD202" s="22"/>
      <c r="FE202" s="22"/>
      <c r="FF202" s="22"/>
      <c r="FG202" s="22"/>
      <c r="FH202" s="22"/>
      <c r="FI202" s="22"/>
      <c r="FJ202" s="22"/>
      <c r="FK202" s="22"/>
      <c r="FL202" s="22"/>
      <c r="FM202" s="22"/>
      <c r="FN202" s="22"/>
      <c r="FO202" s="22"/>
      <c r="FP202" s="22"/>
      <c r="FQ202" s="22"/>
      <c r="FR202" s="22"/>
      <c r="FS202" s="22"/>
      <c r="FT202" s="22"/>
      <c r="FU202" s="22"/>
      <c r="FV202" s="22"/>
      <c r="FW202" s="22"/>
      <c r="FX202" s="22"/>
      <c r="FY202" s="22"/>
      <c r="FZ202" s="22"/>
      <c r="GA202" s="22"/>
      <c r="GB202" s="22"/>
      <c r="GC202" s="22"/>
      <c r="GD202" s="22"/>
      <c r="GE202" s="22"/>
      <c r="GF202" s="22"/>
      <c r="GG202" s="22"/>
      <c r="GH202" s="22"/>
      <c r="GI202" s="22"/>
      <c r="GJ202" s="22"/>
      <c r="GK202" s="22"/>
      <c r="GL202" s="22"/>
      <c r="GM202" s="22"/>
      <c r="GN202" s="22"/>
      <c r="GO202" s="22"/>
      <c r="GP202" s="22"/>
      <c r="GQ202" s="22"/>
      <c r="GR202" s="22"/>
      <c r="GS202" s="22"/>
      <c r="GT202" s="22"/>
      <c r="GU202" s="22"/>
      <c r="GV202" s="22"/>
      <c r="GW202" s="22"/>
      <c r="GX202" s="22"/>
      <c r="GY202" s="22"/>
      <c r="GZ202" s="22"/>
      <c r="HA202" s="22"/>
      <c r="HB202" s="22"/>
      <c r="HC202" s="22"/>
      <c r="HD202" s="22"/>
      <c r="HE202" s="22"/>
      <c r="HF202" s="22"/>
      <c r="HG202" s="22"/>
      <c r="HH202" s="22"/>
      <c r="HI202" s="22"/>
      <c r="HJ202" s="22"/>
      <c r="HK202" s="22"/>
      <c r="HL202" s="22"/>
      <c r="HM202" s="22"/>
      <c r="HN202" s="22"/>
      <c r="HO202" s="22"/>
      <c r="HP202" s="22"/>
      <c r="HQ202" s="22"/>
      <c r="HR202" s="22"/>
      <c r="HS202" s="22"/>
      <c r="HT202" s="22"/>
      <c r="HU202" s="22"/>
      <c r="HV202" s="22"/>
      <c r="HW202" s="22"/>
      <c r="HX202" s="22"/>
      <c r="HY202" s="22"/>
      <c r="HZ202" s="22"/>
      <c r="IA202" s="22"/>
      <c r="IB202" s="22"/>
      <c r="IC202" s="22"/>
      <c r="ID202" s="22"/>
      <c r="IE202" s="22"/>
      <c r="IF202" s="22"/>
      <c r="IG202" s="22"/>
      <c r="IH202" s="22"/>
      <c r="II202" s="22"/>
      <c r="IJ202" s="22"/>
      <c r="IK202" s="22"/>
      <c r="IL202" s="22"/>
      <c r="IM202" s="22"/>
      <c r="IN202" s="22"/>
      <c r="IO202" s="22"/>
    </row>
    <row r="203" spans="1:7" ht="48">
      <c r="A203" s="399" t="s">
        <v>1119</v>
      </c>
      <c r="B203" s="400">
        <v>7</v>
      </c>
      <c r="C203" s="623" t="s">
        <v>1262</v>
      </c>
      <c r="D203" s="838" t="s">
        <v>1140</v>
      </c>
      <c r="E203" s="771">
        <v>1</v>
      </c>
      <c r="F203" s="401"/>
      <c r="G203" s="404" t="str">
        <f>IF(($E203*F203)=0," ",($E203*F203))</f>
        <v> </v>
      </c>
    </row>
    <row r="204" spans="1:249" ht="36.75">
      <c r="A204" s="399" t="s">
        <v>1119</v>
      </c>
      <c r="B204" s="400">
        <v>8</v>
      </c>
      <c r="C204" s="403" t="s">
        <v>1046</v>
      </c>
      <c r="D204" s="838" t="s">
        <v>1140</v>
      </c>
      <c r="E204" s="771">
        <v>22</v>
      </c>
      <c r="F204" s="401"/>
      <c r="G204" s="404" t="str">
        <f>IF(($E204*F204)=0," ",($E204*F204))</f>
        <v> </v>
      </c>
      <c r="H204" s="56"/>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c r="DL204" s="22"/>
      <c r="DM204" s="22"/>
      <c r="DN204" s="22"/>
      <c r="DO204" s="22"/>
      <c r="DP204" s="22"/>
      <c r="DQ204" s="22"/>
      <c r="DR204" s="22"/>
      <c r="DS204" s="22"/>
      <c r="DT204" s="22"/>
      <c r="DU204" s="22"/>
      <c r="DV204" s="22"/>
      <c r="DW204" s="22"/>
      <c r="DX204" s="22"/>
      <c r="DY204" s="22"/>
      <c r="DZ204" s="22"/>
      <c r="EA204" s="22"/>
      <c r="EB204" s="22"/>
      <c r="EC204" s="22"/>
      <c r="ED204" s="22"/>
      <c r="EE204" s="22"/>
      <c r="EF204" s="22"/>
      <c r="EG204" s="22"/>
      <c r="EH204" s="22"/>
      <c r="EI204" s="22"/>
      <c r="EJ204" s="22"/>
      <c r="EK204" s="22"/>
      <c r="EL204" s="22"/>
      <c r="EM204" s="22"/>
      <c r="EN204" s="22"/>
      <c r="EO204" s="22"/>
      <c r="EP204" s="22"/>
      <c r="EQ204" s="22"/>
      <c r="ER204" s="22"/>
      <c r="ES204" s="22"/>
      <c r="ET204" s="22"/>
      <c r="EU204" s="22"/>
      <c r="EV204" s="22"/>
      <c r="EW204" s="22"/>
      <c r="EX204" s="22"/>
      <c r="EY204" s="22"/>
      <c r="EZ204" s="22"/>
      <c r="FA204" s="22"/>
      <c r="FB204" s="22"/>
      <c r="FC204" s="22"/>
      <c r="FD204" s="22"/>
      <c r="FE204" s="22"/>
      <c r="FF204" s="22"/>
      <c r="FG204" s="22"/>
      <c r="FH204" s="22"/>
      <c r="FI204" s="22"/>
      <c r="FJ204" s="22"/>
      <c r="FK204" s="22"/>
      <c r="FL204" s="22"/>
      <c r="FM204" s="22"/>
      <c r="FN204" s="22"/>
      <c r="FO204" s="22"/>
      <c r="FP204" s="22"/>
      <c r="FQ204" s="22"/>
      <c r="FR204" s="22"/>
      <c r="FS204" s="22"/>
      <c r="FT204" s="22"/>
      <c r="FU204" s="22"/>
      <c r="FV204" s="22"/>
      <c r="FW204" s="22"/>
      <c r="FX204" s="22"/>
      <c r="FY204" s="22"/>
      <c r="FZ204" s="22"/>
      <c r="GA204" s="22"/>
      <c r="GB204" s="22"/>
      <c r="GC204" s="22"/>
      <c r="GD204" s="22"/>
      <c r="GE204" s="22"/>
      <c r="GF204" s="22"/>
      <c r="GG204" s="22"/>
      <c r="GH204" s="22"/>
      <c r="GI204" s="22"/>
      <c r="GJ204" s="22"/>
      <c r="GK204" s="22"/>
      <c r="GL204" s="22"/>
      <c r="GM204" s="22"/>
      <c r="GN204" s="22"/>
      <c r="GO204" s="22"/>
      <c r="GP204" s="22"/>
      <c r="GQ204" s="22"/>
      <c r="GR204" s="22"/>
      <c r="GS204" s="22"/>
      <c r="GT204" s="22"/>
      <c r="GU204" s="22"/>
      <c r="GV204" s="22"/>
      <c r="GW204" s="22"/>
      <c r="GX204" s="22"/>
      <c r="GY204" s="22"/>
      <c r="GZ204" s="22"/>
      <c r="HA204" s="22"/>
      <c r="HB204" s="22"/>
      <c r="HC204" s="22"/>
      <c r="HD204" s="22"/>
      <c r="HE204" s="22"/>
      <c r="HF204" s="22"/>
      <c r="HG204" s="22"/>
      <c r="HH204" s="22"/>
      <c r="HI204" s="22"/>
      <c r="HJ204" s="22"/>
      <c r="HK204" s="22"/>
      <c r="HL204" s="22"/>
      <c r="HM204" s="22"/>
      <c r="HN204" s="22"/>
      <c r="HO204" s="22"/>
      <c r="HP204" s="22"/>
      <c r="HQ204" s="22"/>
      <c r="HR204" s="22"/>
      <c r="HS204" s="22"/>
      <c r="HT204" s="22"/>
      <c r="HU204" s="22"/>
      <c r="HV204" s="22"/>
      <c r="HW204" s="22"/>
      <c r="HX204" s="22"/>
      <c r="HY204" s="22"/>
      <c r="HZ204" s="22"/>
      <c r="IA204" s="22"/>
      <c r="IB204" s="22"/>
      <c r="IC204" s="22"/>
      <c r="ID204" s="22"/>
      <c r="IE204" s="22"/>
      <c r="IF204" s="22"/>
      <c r="IG204" s="22"/>
      <c r="IH204" s="22"/>
      <c r="II204" s="22"/>
      <c r="IJ204" s="22"/>
      <c r="IK204" s="22"/>
      <c r="IL204" s="22"/>
      <c r="IM204" s="22"/>
      <c r="IN204" s="22"/>
      <c r="IO204" s="22"/>
    </row>
    <row r="205" spans="1:8" s="18" customFormat="1" ht="48">
      <c r="A205" s="399" t="s">
        <v>1119</v>
      </c>
      <c r="B205" s="400">
        <v>9</v>
      </c>
      <c r="C205" s="403" t="s">
        <v>1263</v>
      </c>
      <c r="D205" s="838" t="s">
        <v>1140</v>
      </c>
      <c r="E205" s="771">
        <v>5</v>
      </c>
      <c r="F205" s="401"/>
      <c r="G205" s="404" t="str">
        <f>IF(($E205*F205)=0," ",($E205*F205))</f>
        <v> </v>
      </c>
      <c r="H205" s="24"/>
    </row>
    <row r="206" spans="1:8" s="18" customFormat="1" ht="36">
      <c r="A206" s="399" t="s">
        <v>1119</v>
      </c>
      <c r="B206" s="400">
        <v>10</v>
      </c>
      <c r="C206" s="403" t="s">
        <v>1047</v>
      </c>
      <c r="D206" s="838" t="s">
        <v>1140</v>
      </c>
      <c r="E206" s="771">
        <v>2</v>
      </c>
      <c r="F206" s="401"/>
      <c r="G206" s="404" t="str">
        <f>IF(($E206*F206)=0," ",($E206*F206))</f>
        <v> </v>
      </c>
      <c r="H206" s="24"/>
    </row>
    <row r="207" spans="1:8" s="18" customFormat="1" ht="12.75">
      <c r="A207" s="399"/>
      <c r="B207" s="400"/>
      <c r="C207" s="403"/>
      <c r="D207" s="838"/>
      <c r="E207" s="771"/>
      <c r="F207" s="791"/>
      <c r="G207" s="624"/>
      <c r="H207" s="24"/>
    </row>
    <row r="208" spans="1:249" s="18" customFormat="1" ht="12.75">
      <c r="A208" s="399"/>
      <c r="B208" s="400"/>
      <c r="C208" s="773" t="s">
        <v>1058</v>
      </c>
      <c r="D208" s="838"/>
      <c r="E208" s="771"/>
      <c r="F208" s="771"/>
      <c r="G208" s="624"/>
      <c r="H208" s="64"/>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c r="EL208" s="29"/>
      <c r="EM208" s="29"/>
      <c r="EN208" s="29"/>
      <c r="EO208" s="29"/>
      <c r="EP208" s="29"/>
      <c r="EQ208" s="29"/>
      <c r="ER208" s="29"/>
      <c r="ES208" s="29"/>
      <c r="ET208" s="29"/>
      <c r="EU208" s="29"/>
      <c r="EV208" s="29"/>
      <c r="EW208" s="29"/>
      <c r="EX208" s="29"/>
      <c r="EY208" s="29"/>
      <c r="EZ208" s="29"/>
      <c r="FA208" s="29"/>
      <c r="FB208" s="29"/>
      <c r="FC208" s="29"/>
      <c r="FD208" s="29"/>
      <c r="FE208" s="29"/>
      <c r="FF208" s="29"/>
      <c r="FG208" s="29"/>
      <c r="FH208" s="29"/>
      <c r="FI208" s="29"/>
      <c r="FJ208" s="29"/>
      <c r="FK208" s="29"/>
      <c r="FL208" s="29"/>
      <c r="FM208" s="29"/>
      <c r="FN208" s="29"/>
      <c r="FO208" s="29"/>
      <c r="FP208" s="29"/>
      <c r="FQ208" s="29"/>
      <c r="FR208" s="29"/>
      <c r="FS208" s="29"/>
      <c r="FT208" s="29"/>
      <c r="FU208" s="29"/>
      <c r="FV208" s="29"/>
      <c r="FW208" s="29"/>
      <c r="FX208" s="29"/>
      <c r="FY208" s="29"/>
      <c r="FZ208" s="29"/>
      <c r="GA208" s="29"/>
      <c r="GB208" s="29"/>
      <c r="GC208" s="29"/>
      <c r="GD208" s="29"/>
      <c r="GE208" s="29"/>
      <c r="GF208" s="29"/>
      <c r="GG208" s="29"/>
      <c r="GH208" s="29"/>
      <c r="GI208" s="29"/>
      <c r="GJ208" s="29"/>
      <c r="GK208" s="29"/>
      <c r="GL208" s="29"/>
      <c r="GM208" s="29"/>
      <c r="GN208" s="29"/>
      <c r="GO208" s="29"/>
      <c r="GP208" s="29"/>
      <c r="GQ208" s="29"/>
      <c r="GR208" s="29"/>
      <c r="GS208" s="29"/>
      <c r="GT208" s="29"/>
      <c r="GU208" s="29"/>
      <c r="GV208" s="29"/>
      <c r="GW208" s="29"/>
      <c r="GX208" s="29"/>
      <c r="GY208" s="29"/>
      <c r="GZ208" s="29"/>
      <c r="HA208" s="29"/>
      <c r="HB208" s="29"/>
      <c r="HC208" s="29"/>
      <c r="HD208" s="29"/>
      <c r="HE208" s="29"/>
      <c r="HF208" s="29"/>
      <c r="HG208" s="29"/>
      <c r="HH208" s="29"/>
      <c r="HI208" s="29"/>
      <c r="HJ208" s="29"/>
      <c r="HK208" s="29"/>
      <c r="HL208" s="29"/>
      <c r="HM208" s="29"/>
      <c r="HN208" s="29"/>
      <c r="HO208" s="29"/>
      <c r="HP208" s="29"/>
      <c r="HQ208" s="29"/>
      <c r="HR208" s="29"/>
      <c r="HS208" s="29"/>
      <c r="HT208" s="29"/>
      <c r="HU208" s="29"/>
      <c r="HV208" s="29"/>
      <c r="HW208" s="29"/>
      <c r="HX208" s="29"/>
      <c r="HY208" s="29"/>
      <c r="HZ208" s="29"/>
      <c r="IA208" s="29"/>
      <c r="IB208" s="29"/>
      <c r="IC208" s="29"/>
      <c r="ID208" s="29"/>
      <c r="IE208" s="29"/>
      <c r="IF208" s="29"/>
      <c r="IG208" s="29"/>
      <c r="IH208" s="29"/>
      <c r="II208" s="29"/>
      <c r="IJ208" s="29"/>
      <c r="IK208" s="29"/>
      <c r="IL208" s="29"/>
      <c r="IM208" s="29"/>
      <c r="IN208" s="29"/>
      <c r="IO208" s="29"/>
    </row>
    <row r="209" spans="1:249" s="29" customFormat="1" ht="127.5">
      <c r="A209" s="758" t="s">
        <v>1123</v>
      </c>
      <c r="B209" s="400"/>
      <c r="C209" s="777" t="s">
        <v>1264</v>
      </c>
      <c r="D209" s="838"/>
      <c r="E209" s="771"/>
      <c r="F209" s="771"/>
      <c r="G209" s="624"/>
      <c r="H209" s="24"/>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c r="DK209" s="18"/>
      <c r="DL209" s="18"/>
      <c r="DM209" s="18"/>
      <c r="DN209" s="18"/>
      <c r="DO209" s="18"/>
      <c r="DP209" s="18"/>
      <c r="DQ209" s="18"/>
      <c r="DR209" s="18"/>
      <c r="DS209" s="18"/>
      <c r="DT209" s="18"/>
      <c r="DU209" s="18"/>
      <c r="DV209" s="18"/>
      <c r="DW209" s="18"/>
      <c r="DX209" s="18"/>
      <c r="DY209" s="18"/>
      <c r="DZ209" s="18"/>
      <c r="EA209" s="18"/>
      <c r="EB209" s="18"/>
      <c r="EC209" s="18"/>
      <c r="ED209" s="18"/>
      <c r="EE209" s="18"/>
      <c r="EF209" s="18"/>
      <c r="EG209" s="18"/>
      <c r="EH209" s="18"/>
      <c r="EI209" s="18"/>
      <c r="EJ209" s="18"/>
      <c r="EK209" s="18"/>
      <c r="EL209" s="18"/>
      <c r="EM209" s="18"/>
      <c r="EN209" s="18"/>
      <c r="EO209" s="18"/>
      <c r="EP209" s="18"/>
      <c r="EQ209" s="18"/>
      <c r="ER209" s="18"/>
      <c r="ES209" s="18"/>
      <c r="ET209" s="18"/>
      <c r="EU209" s="18"/>
      <c r="EV209" s="18"/>
      <c r="EW209" s="18"/>
      <c r="EX209" s="18"/>
      <c r="EY209" s="18"/>
      <c r="EZ209" s="18"/>
      <c r="FA209" s="18"/>
      <c r="FB209" s="18"/>
      <c r="FC209" s="18"/>
      <c r="FD209" s="18"/>
      <c r="FE209" s="18"/>
      <c r="FF209" s="18"/>
      <c r="FG209" s="18"/>
      <c r="FH209" s="18"/>
      <c r="FI209" s="18"/>
      <c r="FJ209" s="18"/>
      <c r="FK209" s="18"/>
      <c r="FL209" s="18"/>
      <c r="FM209" s="18"/>
      <c r="FN209" s="18"/>
      <c r="FO209" s="18"/>
      <c r="FP209" s="18"/>
      <c r="FQ209" s="18"/>
      <c r="FR209" s="18"/>
      <c r="FS209" s="18"/>
      <c r="FT209" s="18"/>
      <c r="FU209" s="18"/>
      <c r="FV209" s="18"/>
      <c r="FW209" s="18"/>
      <c r="FX209" s="18"/>
      <c r="FY209" s="18"/>
      <c r="FZ209" s="18"/>
      <c r="GA209" s="18"/>
      <c r="GB209" s="18"/>
      <c r="GC209" s="18"/>
      <c r="GD209" s="18"/>
      <c r="GE209" s="18"/>
      <c r="GF209" s="18"/>
      <c r="GG209" s="18"/>
      <c r="GH209" s="18"/>
      <c r="GI209" s="18"/>
      <c r="GJ209" s="18"/>
      <c r="GK209" s="18"/>
      <c r="GL209" s="18"/>
      <c r="GM209" s="18"/>
      <c r="GN209" s="18"/>
      <c r="GO209" s="18"/>
      <c r="GP209" s="18"/>
      <c r="GQ209" s="18"/>
      <c r="GR209" s="18"/>
      <c r="GS209" s="18"/>
      <c r="GT209" s="18"/>
      <c r="GU209" s="18"/>
      <c r="GV209" s="18"/>
      <c r="GW209" s="18"/>
      <c r="GX209" s="18"/>
      <c r="GY209" s="18"/>
      <c r="GZ209" s="18"/>
      <c r="HA209" s="18"/>
      <c r="HB209" s="18"/>
      <c r="HC209" s="18"/>
      <c r="HD209" s="18"/>
      <c r="HE209" s="18"/>
      <c r="HF209" s="18"/>
      <c r="HG209" s="18"/>
      <c r="HH209" s="18"/>
      <c r="HI209" s="18"/>
      <c r="HJ209" s="18"/>
      <c r="HK209" s="18"/>
      <c r="HL209" s="18"/>
      <c r="HM209" s="18"/>
      <c r="HN209" s="18"/>
      <c r="HO209" s="18"/>
      <c r="HP209" s="18"/>
      <c r="HQ209" s="18"/>
      <c r="HR209" s="18"/>
      <c r="HS209" s="18"/>
      <c r="HT209" s="18"/>
      <c r="HU209" s="18"/>
      <c r="HV209" s="18"/>
      <c r="HW209" s="18"/>
      <c r="HX209" s="18"/>
      <c r="HY209" s="18"/>
      <c r="HZ209" s="18"/>
      <c r="IA209" s="18"/>
      <c r="IB209" s="18"/>
      <c r="IC209" s="18"/>
      <c r="ID209" s="18"/>
      <c r="IE209" s="18"/>
      <c r="IF209" s="18"/>
      <c r="IG209" s="18"/>
      <c r="IH209" s="18"/>
      <c r="II209" s="18"/>
      <c r="IJ209" s="18"/>
      <c r="IK209" s="18"/>
      <c r="IL209" s="18"/>
      <c r="IM209" s="18"/>
      <c r="IN209" s="18"/>
      <c r="IO209" s="18"/>
    </row>
    <row r="210" spans="1:249" s="29" customFormat="1" ht="120">
      <c r="A210" s="399" t="s">
        <v>1119</v>
      </c>
      <c r="B210" s="400">
        <v>11</v>
      </c>
      <c r="C210" s="403" t="s">
        <v>1265</v>
      </c>
      <c r="D210" s="838"/>
      <c r="E210" s="771"/>
      <c r="F210" s="772"/>
      <c r="G210" s="624"/>
      <c r="H210" s="24"/>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c r="CZ210" s="18"/>
      <c r="DA210" s="18"/>
      <c r="DB210" s="18"/>
      <c r="DC210" s="18"/>
      <c r="DD210" s="18"/>
      <c r="DE210" s="18"/>
      <c r="DF210" s="18"/>
      <c r="DG210" s="18"/>
      <c r="DH210" s="18"/>
      <c r="DI210" s="18"/>
      <c r="DJ210" s="18"/>
      <c r="DK210" s="18"/>
      <c r="DL210" s="18"/>
      <c r="DM210" s="18"/>
      <c r="DN210" s="18"/>
      <c r="DO210" s="18"/>
      <c r="DP210" s="18"/>
      <c r="DQ210" s="18"/>
      <c r="DR210" s="18"/>
      <c r="DS210" s="18"/>
      <c r="DT210" s="18"/>
      <c r="DU210" s="18"/>
      <c r="DV210" s="18"/>
      <c r="DW210" s="18"/>
      <c r="DX210" s="18"/>
      <c r="DY210" s="18"/>
      <c r="DZ210" s="18"/>
      <c r="EA210" s="18"/>
      <c r="EB210" s="18"/>
      <c r="EC210" s="18"/>
      <c r="ED210" s="18"/>
      <c r="EE210" s="18"/>
      <c r="EF210" s="18"/>
      <c r="EG210" s="18"/>
      <c r="EH210" s="18"/>
      <c r="EI210" s="18"/>
      <c r="EJ210" s="18"/>
      <c r="EK210" s="18"/>
      <c r="EL210" s="18"/>
      <c r="EM210" s="18"/>
      <c r="EN210" s="18"/>
      <c r="EO210" s="18"/>
      <c r="EP210" s="18"/>
      <c r="EQ210" s="18"/>
      <c r="ER210" s="18"/>
      <c r="ES210" s="18"/>
      <c r="ET210" s="18"/>
      <c r="EU210" s="18"/>
      <c r="EV210" s="18"/>
      <c r="EW210" s="18"/>
      <c r="EX210" s="18"/>
      <c r="EY210" s="18"/>
      <c r="EZ210" s="18"/>
      <c r="FA210" s="18"/>
      <c r="FB210" s="18"/>
      <c r="FC210" s="18"/>
      <c r="FD210" s="18"/>
      <c r="FE210" s="18"/>
      <c r="FF210" s="18"/>
      <c r="FG210" s="18"/>
      <c r="FH210" s="18"/>
      <c r="FI210" s="18"/>
      <c r="FJ210" s="18"/>
      <c r="FK210" s="18"/>
      <c r="FL210" s="18"/>
      <c r="FM210" s="18"/>
      <c r="FN210" s="18"/>
      <c r="FO210" s="18"/>
      <c r="FP210" s="18"/>
      <c r="FQ210" s="18"/>
      <c r="FR210" s="18"/>
      <c r="FS210" s="18"/>
      <c r="FT210" s="18"/>
      <c r="FU210" s="18"/>
      <c r="FV210" s="18"/>
      <c r="FW210" s="18"/>
      <c r="FX210" s="18"/>
      <c r="FY210" s="18"/>
      <c r="FZ210" s="18"/>
      <c r="GA210" s="18"/>
      <c r="GB210" s="18"/>
      <c r="GC210" s="18"/>
      <c r="GD210" s="18"/>
      <c r="GE210" s="18"/>
      <c r="GF210" s="18"/>
      <c r="GG210" s="18"/>
      <c r="GH210" s="18"/>
      <c r="GI210" s="18"/>
      <c r="GJ210" s="18"/>
      <c r="GK210" s="18"/>
      <c r="GL210" s="18"/>
      <c r="GM210" s="18"/>
      <c r="GN210" s="18"/>
      <c r="GO210" s="18"/>
      <c r="GP210" s="18"/>
      <c r="GQ210" s="18"/>
      <c r="GR210" s="18"/>
      <c r="GS210" s="18"/>
      <c r="GT210" s="18"/>
      <c r="GU210" s="18"/>
      <c r="GV210" s="18"/>
      <c r="GW210" s="18"/>
      <c r="GX210" s="18"/>
      <c r="GY210" s="18"/>
      <c r="GZ210" s="18"/>
      <c r="HA210" s="18"/>
      <c r="HB210" s="18"/>
      <c r="HC210" s="18"/>
      <c r="HD210" s="18"/>
      <c r="HE210" s="18"/>
      <c r="HF210" s="18"/>
      <c r="HG210" s="18"/>
      <c r="HH210" s="18"/>
      <c r="HI210" s="18"/>
      <c r="HJ210" s="18"/>
      <c r="HK210" s="18"/>
      <c r="HL210" s="18"/>
      <c r="HM210" s="18"/>
      <c r="HN210" s="18"/>
      <c r="HO210" s="18"/>
      <c r="HP210" s="18"/>
      <c r="HQ210" s="18"/>
      <c r="HR210" s="18"/>
      <c r="HS210" s="18"/>
      <c r="HT210" s="18"/>
      <c r="HU210" s="18"/>
      <c r="HV210" s="18"/>
      <c r="HW210" s="18"/>
      <c r="HX210" s="18"/>
      <c r="HY210" s="18"/>
      <c r="HZ210" s="18"/>
      <c r="IA210" s="18"/>
      <c r="IB210" s="18"/>
      <c r="IC210" s="18"/>
      <c r="ID210" s="18"/>
      <c r="IE210" s="18"/>
      <c r="IF210" s="18"/>
      <c r="IG210" s="18"/>
      <c r="IH210" s="18"/>
      <c r="II210" s="18"/>
      <c r="IJ210" s="18"/>
      <c r="IK210" s="18"/>
      <c r="IL210" s="18"/>
      <c r="IM210" s="18"/>
      <c r="IN210" s="18"/>
      <c r="IO210" s="18"/>
    </row>
    <row r="211" spans="1:249" s="18" customFormat="1" ht="180">
      <c r="A211" s="399"/>
      <c r="B211" s="400"/>
      <c r="C211" s="623" t="s">
        <v>1266</v>
      </c>
      <c r="D211" s="838" t="s">
        <v>1168</v>
      </c>
      <c r="E211" s="771">
        <v>1</v>
      </c>
      <c r="F211" s="772"/>
      <c r="G211" s="404" t="str">
        <f aca="true" t="shared" si="8" ref="G211:G217">IF(($E211*F211)=0," ",($E211*F211))</f>
        <v> </v>
      </c>
      <c r="H211" s="64"/>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c r="DP211" s="29"/>
      <c r="DQ211" s="29"/>
      <c r="DR211" s="29"/>
      <c r="DS211" s="29"/>
      <c r="DT211" s="29"/>
      <c r="DU211" s="29"/>
      <c r="DV211" s="29"/>
      <c r="DW211" s="29"/>
      <c r="DX211" s="29"/>
      <c r="DY211" s="29"/>
      <c r="DZ211" s="29"/>
      <c r="EA211" s="29"/>
      <c r="EB211" s="29"/>
      <c r="EC211" s="29"/>
      <c r="ED211" s="29"/>
      <c r="EE211" s="29"/>
      <c r="EF211" s="29"/>
      <c r="EG211" s="29"/>
      <c r="EH211" s="29"/>
      <c r="EI211" s="29"/>
      <c r="EJ211" s="29"/>
      <c r="EK211" s="29"/>
      <c r="EL211" s="29"/>
      <c r="EM211" s="29"/>
      <c r="EN211" s="29"/>
      <c r="EO211" s="29"/>
      <c r="EP211" s="29"/>
      <c r="EQ211" s="29"/>
      <c r="ER211" s="29"/>
      <c r="ES211" s="29"/>
      <c r="ET211" s="29"/>
      <c r="EU211" s="29"/>
      <c r="EV211" s="29"/>
      <c r="EW211" s="29"/>
      <c r="EX211" s="29"/>
      <c r="EY211" s="29"/>
      <c r="EZ211" s="29"/>
      <c r="FA211" s="29"/>
      <c r="FB211" s="29"/>
      <c r="FC211" s="29"/>
      <c r="FD211" s="29"/>
      <c r="FE211" s="29"/>
      <c r="FF211" s="29"/>
      <c r="FG211" s="29"/>
      <c r="FH211" s="29"/>
      <c r="FI211" s="29"/>
      <c r="FJ211" s="29"/>
      <c r="FK211" s="29"/>
      <c r="FL211" s="29"/>
      <c r="FM211" s="29"/>
      <c r="FN211" s="29"/>
      <c r="FO211" s="29"/>
      <c r="FP211" s="29"/>
      <c r="FQ211" s="29"/>
      <c r="FR211" s="29"/>
      <c r="FS211" s="29"/>
      <c r="FT211" s="29"/>
      <c r="FU211" s="29"/>
      <c r="FV211" s="29"/>
      <c r="FW211" s="29"/>
      <c r="FX211" s="29"/>
      <c r="FY211" s="29"/>
      <c r="FZ211" s="29"/>
      <c r="GA211" s="29"/>
      <c r="GB211" s="29"/>
      <c r="GC211" s="29"/>
      <c r="GD211" s="29"/>
      <c r="GE211" s="29"/>
      <c r="GF211" s="29"/>
      <c r="GG211" s="29"/>
      <c r="GH211" s="29"/>
      <c r="GI211" s="29"/>
      <c r="GJ211" s="29"/>
      <c r="GK211" s="29"/>
      <c r="GL211" s="29"/>
      <c r="GM211" s="29"/>
      <c r="GN211" s="29"/>
      <c r="GO211" s="29"/>
      <c r="GP211" s="29"/>
      <c r="GQ211" s="29"/>
      <c r="GR211" s="29"/>
      <c r="GS211" s="29"/>
      <c r="GT211" s="29"/>
      <c r="GU211" s="29"/>
      <c r="GV211" s="29"/>
      <c r="GW211" s="29"/>
      <c r="GX211" s="29"/>
      <c r="GY211" s="29"/>
      <c r="GZ211" s="29"/>
      <c r="HA211" s="29"/>
      <c r="HB211" s="29"/>
      <c r="HC211" s="29"/>
      <c r="HD211" s="29"/>
      <c r="HE211" s="29"/>
      <c r="HF211" s="29"/>
      <c r="HG211" s="29"/>
      <c r="HH211" s="29"/>
      <c r="HI211" s="29"/>
      <c r="HJ211" s="29"/>
      <c r="HK211" s="29"/>
      <c r="HL211" s="29"/>
      <c r="HM211" s="29"/>
      <c r="HN211" s="29"/>
      <c r="HO211" s="29"/>
      <c r="HP211" s="29"/>
      <c r="HQ211" s="29"/>
      <c r="HR211" s="29"/>
      <c r="HS211" s="29"/>
      <c r="HT211" s="29"/>
      <c r="HU211" s="29"/>
      <c r="HV211" s="29"/>
      <c r="HW211" s="29"/>
      <c r="HX211" s="29"/>
      <c r="HY211" s="29"/>
      <c r="HZ211" s="29"/>
      <c r="IA211" s="29"/>
      <c r="IB211" s="29"/>
      <c r="IC211" s="29"/>
      <c r="ID211" s="29"/>
      <c r="IE211" s="29"/>
      <c r="IF211" s="29"/>
      <c r="IG211" s="29"/>
      <c r="IH211" s="29"/>
      <c r="II211" s="29"/>
      <c r="IJ211" s="29"/>
      <c r="IK211" s="29"/>
      <c r="IL211" s="29"/>
      <c r="IM211" s="29"/>
      <c r="IN211" s="29"/>
      <c r="IO211" s="29"/>
    </row>
    <row r="212" spans="1:249" s="29" customFormat="1" ht="76.5">
      <c r="A212" s="399" t="s">
        <v>1119</v>
      </c>
      <c r="B212" s="400">
        <v>12</v>
      </c>
      <c r="C212" s="770" t="s">
        <v>1267</v>
      </c>
      <c r="D212" s="838" t="s">
        <v>1140</v>
      </c>
      <c r="E212" s="771">
        <v>1</v>
      </c>
      <c r="F212" s="401"/>
      <c r="G212" s="404" t="str">
        <f t="shared" si="8"/>
        <v> </v>
      </c>
      <c r="H212" s="24"/>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c r="CM212" s="18"/>
      <c r="CN212" s="18"/>
      <c r="CO212" s="18"/>
      <c r="CP212" s="18"/>
      <c r="CQ212" s="18"/>
      <c r="CR212" s="18"/>
      <c r="CS212" s="18"/>
      <c r="CT212" s="18"/>
      <c r="CU212" s="18"/>
      <c r="CV212" s="18"/>
      <c r="CW212" s="18"/>
      <c r="CX212" s="18"/>
      <c r="CY212" s="18"/>
      <c r="CZ212" s="18"/>
      <c r="DA212" s="18"/>
      <c r="DB212" s="18"/>
      <c r="DC212" s="18"/>
      <c r="DD212" s="18"/>
      <c r="DE212" s="18"/>
      <c r="DF212" s="18"/>
      <c r="DG212" s="18"/>
      <c r="DH212" s="18"/>
      <c r="DI212" s="18"/>
      <c r="DJ212" s="18"/>
      <c r="DK212" s="18"/>
      <c r="DL212" s="18"/>
      <c r="DM212" s="18"/>
      <c r="DN212" s="18"/>
      <c r="DO212" s="18"/>
      <c r="DP212" s="18"/>
      <c r="DQ212" s="18"/>
      <c r="DR212" s="18"/>
      <c r="DS212" s="18"/>
      <c r="DT212" s="18"/>
      <c r="DU212" s="18"/>
      <c r="DV212" s="18"/>
      <c r="DW212" s="18"/>
      <c r="DX212" s="18"/>
      <c r="DY212" s="18"/>
      <c r="DZ212" s="18"/>
      <c r="EA212" s="18"/>
      <c r="EB212" s="18"/>
      <c r="EC212" s="18"/>
      <c r="ED212" s="18"/>
      <c r="EE212" s="18"/>
      <c r="EF212" s="18"/>
      <c r="EG212" s="18"/>
      <c r="EH212" s="18"/>
      <c r="EI212" s="18"/>
      <c r="EJ212" s="18"/>
      <c r="EK212" s="18"/>
      <c r="EL212" s="18"/>
      <c r="EM212" s="18"/>
      <c r="EN212" s="18"/>
      <c r="EO212" s="18"/>
      <c r="EP212" s="18"/>
      <c r="EQ212" s="18"/>
      <c r="ER212" s="18"/>
      <c r="ES212" s="18"/>
      <c r="ET212" s="18"/>
      <c r="EU212" s="18"/>
      <c r="EV212" s="18"/>
      <c r="EW212" s="18"/>
      <c r="EX212" s="18"/>
      <c r="EY212" s="18"/>
      <c r="EZ212" s="18"/>
      <c r="FA212" s="18"/>
      <c r="FB212" s="18"/>
      <c r="FC212" s="18"/>
      <c r="FD212" s="18"/>
      <c r="FE212" s="18"/>
      <c r="FF212" s="18"/>
      <c r="FG212" s="18"/>
      <c r="FH212" s="18"/>
      <c r="FI212" s="18"/>
      <c r="FJ212" s="18"/>
      <c r="FK212" s="18"/>
      <c r="FL212" s="18"/>
      <c r="FM212" s="18"/>
      <c r="FN212" s="18"/>
      <c r="FO212" s="18"/>
      <c r="FP212" s="18"/>
      <c r="FQ212" s="18"/>
      <c r="FR212" s="18"/>
      <c r="FS212" s="18"/>
      <c r="FT212" s="18"/>
      <c r="FU212" s="18"/>
      <c r="FV212" s="18"/>
      <c r="FW212" s="18"/>
      <c r="FX212" s="18"/>
      <c r="FY212" s="18"/>
      <c r="FZ212" s="18"/>
      <c r="GA212" s="18"/>
      <c r="GB212" s="18"/>
      <c r="GC212" s="18"/>
      <c r="GD212" s="18"/>
      <c r="GE212" s="18"/>
      <c r="GF212" s="18"/>
      <c r="GG212" s="18"/>
      <c r="GH212" s="18"/>
      <c r="GI212" s="18"/>
      <c r="GJ212" s="18"/>
      <c r="GK212" s="18"/>
      <c r="GL212" s="18"/>
      <c r="GM212" s="18"/>
      <c r="GN212" s="18"/>
      <c r="GO212" s="18"/>
      <c r="GP212" s="18"/>
      <c r="GQ212" s="18"/>
      <c r="GR212" s="18"/>
      <c r="GS212" s="18"/>
      <c r="GT212" s="18"/>
      <c r="GU212" s="18"/>
      <c r="GV212" s="18"/>
      <c r="GW212" s="18"/>
      <c r="GX212" s="18"/>
      <c r="GY212" s="18"/>
      <c r="GZ212" s="18"/>
      <c r="HA212" s="18"/>
      <c r="HB212" s="18"/>
      <c r="HC212" s="18"/>
      <c r="HD212" s="18"/>
      <c r="HE212" s="18"/>
      <c r="HF212" s="18"/>
      <c r="HG212" s="18"/>
      <c r="HH212" s="18"/>
      <c r="HI212" s="18"/>
      <c r="HJ212" s="18"/>
      <c r="HK212" s="18"/>
      <c r="HL212" s="18"/>
      <c r="HM212" s="18"/>
      <c r="HN212" s="18"/>
      <c r="HO212" s="18"/>
      <c r="HP212" s="18"/>
      <c r="HQ212" s="18"/>
      <c r="HR212" s="18"/>
      <c r="HS212" s="18"/>
      <c r="HT212" s="18"/>
      <c r="HU212" s="18"/>
      <c r="HV212" s="18"/>
      <c r="HW212" s="18"/>
      <c r="HX212" s="18"/>
      <c r="HY212" s="18"/>
      <c r="HZ212" s="18"/>
      <c r="IA212" s="18"/>
      <c r="IB212" s="18"/>
      <c r="IC212" s="18"/>
      <c r="ID212" s="18"/>
      <c r="IE212" s="18"/>
      <c r="IF212" s="18"/>
      <c r="IG212" s="18"/>
      <c r="IH212" s="18"/>
      <c r="II212" s="18"/>
      <c r="IJ212" s="18"/>
      <c r="IK212" s="18"/>
      <c r="IL212" s="18"/>
      <c r="IM212" s="18"/>
      <c r="IN212" s="18"/>
      <c r="IO212" s="18"/>
    </row>
    <row r="213" spans="1:8" s="18" customFormat="1" ht="144">
      <c r="A213" s="399" t="s">
        <v>1119</v>
      </c>
      <c r="B213" s="400">
        <v>13</v>
      </c>
      <c r="C213" s="403" t="s">
        <v>1268</v>
      </c>
      <c r="D213" s="838"/>
      <c r="E213" s="771"/>
      <c r="F213" s="772"/>
      <c r="G213" s="404"/>
      <c r="H213" s="24"/>
    </row>
    <row r="214" spans="1:8" s="18" customFormat="1" ht="60">
      <c r="A214" s="399"/>
      <c r="B214" s="400"/>
      <c r="C214" s="623" t="s">
        <v>1269</v>
      </c>
      <c r="D214" s="838" t="s">
        <v>1168</v>
      </c>
      <c r="E214" s="771">
        <v>1</v>
      </c>
      <c r="F214" s="772"/>
      <c r="G214" s="404" t="str">
        <f t="shared" si="8"/>
        <v> </v>
      </c>
      <c r="H214" s="24"/>
    </row>
    <row r="215" spans="1:7" ht="12.75">
      <c r="A215" s="399"/>
      <c r="B215" s="400"/>
      <c r="C215" s="403"/>
      <c r="D215" s="838"/>
      <c r="E215" s="771"/>
      <c r="F215" s="771"/>
      <c r="G215" s="404"/>
    </row>
    <row r="216" spans="1:7" ht="12.75">
      <c r="A216" s="399"/>
      <c r="B216" s="400"/>
      <c r="C216" s="773" t="s">
        <v>1270</v>
      </c>
      <c r="D216" s="838"/>
      <c r="E216" s="771"/>
      <c r="F216" s="771"/>
      <c r="G216" s="404"/>
    </row>
    <row r="217" spans="1:7" ht="96.75" thickBot="1">
      <c r="A217" s="853" t="s">
        <v>1119</v>
      </c>
      <c r="B217" s="821">
        <v>14</v>
      </c>
      <c r="C217" s="616" t="s">
        <v>1271</v>
      </c>
      <c r="D217" s="840" t="s">
        <v>1168</v>
      </c>
      <c r="E217" s="822">
        <v>1</v>
      </c>
      <c r="F217" s="404"/>
      <c r="G217" s="404" t="str">
        <f t="shared" si="8"/>
        <v> </v>
      </c>
    </row>
    <row r="218" spans="1:8" s="18" customFormat="1" ht="13.5" thickBot="1">
      <c r="A218" s="830"/>
      <c r="B218" s="831"/>
      <c r="C218" s="663" t="s">
        <v>1136</v>
      </c>
      <c r="D218" s="841"/>
      <c r="E218" s="832"/>
      <c r="F218" s="832"/>
      <c r="G218" s="834">
        <f>SUM(G189:G217)</f>
        <v>0</v>
      </c>
      <c r="H218" s="24"/>
    </row>
    <row r="219" spans="1:7" ht="12.75">
      <c r="A219" s="856"/>
      <c r="B219" s="857"/>
      <c r="C219" s="617"/>
      <c r="D219" s="842"/>
      <c r="E219" s="826"/>
      <c r="F219" s="826"/>
      <c r="G219" s="828"/>
    </row>
    <row r="220" spans="1:7" ht="12.75">
      <c r="A220" s="759"/>
      <c r="B220" s="760"/>
      <c r="C220" s="403" t="s">
        <v>1149</v>
      </c>
      <c r="D220" s="836"/>
      <c r="E220" s="771"/>
      <c r="F220" s="771"/>
      <c r="G220" s="210"/>
    </row>
    <row r="221" spans="1:248" s="22" customFormat="1" ht="12.75">
      <c r="A221" s="399"/>
      <c r="B221" s="400"/>
      <c r="C221" s="773"/>
      <c r="D221" s="836"/>
      <c r="E221" s="771"/>
      <c r="F221" s="771"/>
      <c r="G221" s="210"/>
      <c r="H221" s="23"/>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row>
    <row r="222" spans="1:248" s="22" customFormat="1" ht="109.5">
      <c r="A222" s="399"/>
      <c r="B222" s="400"/>
      <c r="C222" s="773" t="s">
        <v>1110</v>
      </c>
      <c r="D222" s="836"/>
      <c r="E222" s="771"/>
      <c r="F222" s="771"/>
      <c r="G222" s="210"/>
      <c r="H222" s="23"/>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row>
    <row r="223" spans="1:7" ht="12.75">
      <c r="A223" s="399"/>
      <c r="B223" s="400"/>
      <c r="C223" s="623"/>
      <c r="D223" s="836"/>
      <c r="E223" s="210"/>
      <c r="F223" s="771"/>
      <c r="G223" s="210"/>
    </row>
    <row r="224" spans="1:7" ht="12.75">
      <c r="A224" s="399"/>
      <c r="B224" s="400"/>
      <c r="C224" s="773" t="s">
        <v>1125</v>
      </c>
      <c r="D224" s="836"/>
      <c r="E224" s="771"/>
      <c r="F224" s="771"/>
      <c r="G224" s="210"/>
    </row>
    <row r="225" spans="1:7" ht="280.5">
      <c r="A225" s="758" t="s">
        <v>1123</v>
      </c>
      <c r="B225" s="400"/>
      <c r="C225" s="777" t="s">
        <v>1272</v>
      </c>
      <c r="D225" s="836"/>
      <c r="E225" s="210"/>
      <c r="F225" s="771"/>
      <c r="G225" s="210"/>
    </row>
    <row r="226" spans="1:8" s="18" customFormat="1" ht="24">
      <c r="A226" s="399" t="s">
        <v>1134</v>
      </c>
      <c r="B226" s="400">
        <f>+B224+1</f>
        <v>1</v>
      </c>
      <c r="C226" s="403" t="s">
        <v>1273</v>
      </c>
      <c r="D226" s="836" t="s">
        <v>1140</v>
      </c>
      <c r="E226" s="210">
        <v>12</v>
      </c>
      <c r="F226" s="401"/>
      <c r="G226" s="404" t="str">
        <f aca="true" t="shared" si="9" ref="G226:G232">IF(($E226*F226)=0," ",($E226*F226))</f>
        <v> </v>
      </c>
      <c r="H226" s="43"/>
    </row>
    <row r="227" spans="1:7" ht="12.75">
      <c r="A227" s="399" t="s">
        <v>1134</v>
      </c>
      <c r="B227" s="400">
        <f>+B226+1</f>
        <v>2</v>
      </c>
      <c r="C227" s="403" t="s">
        <v>853</v>
      </c>
      <c r="D227" s="836" t="s">
        <v>1140</v>
      </c>
      <c r="E227" s="210">
        <v>2</v>
      </c>
      <c r="F227" s="401"/>
      <c r="G227" s="404" t="str">
        <f t="shared" si="9"/>
        <v> </v>
      </c>
    </row>
    <row r="228" spans="1:7" ht="24">
      <c r="A228" s="399" t="s">
        <v>1134</v>
      </c>
      <c r="B228" s="400">
        <f>+B227+1</f>
        <v>3</v>
      </c>
      <c r="C228" s="403" t="s">
        <v>1274</v>
      </c>
      <c r="D228" s="836" t="s">
        <v>1140</v>
      </c>
      <c r="E228" s="210">
        <v>4</v>
      </c>
      <c r="F228" s="401"/>
      <c r="G228" s="404" t="str">
        <f t="shared" si="9"/>
        <v> </v>
      </c>
    </row>
    <row r="229" spans="1:7" ht="24">
      <c r="A229" s="399" t="s">
        <v>1134</v>
      </c>
      <c r="B229" s="400">
        <f>+B228+1</f>
        <v>4</v>
      </c>
      <c r="C229" s="403" t="s">
        <v>1275</v>
      </c>
      <c r="D229" s="836" t="s">
        <v>1140</v>
      </c>
      <c r="E229" s="210">
        <v>3</v>
      </c>
      <c r="F229" s="401"/>
      <c r="G229" s="404" t="str">
        <f t="shared" si="9"/>
        <v> </v>
      </c>
    </row>
    <row r="230" spans="1:7" ht="24">
      <c r="A230" s="399" t="s">
        <v>1134</v>
      </c>
      <c r="B230" s="400">
        <v>5</v>
      </c>
      <c r="C230" s="623" t="s">
        <v>1276</v>
      </c>
      <c r="D230" s="836" t="s">
        <v>1140</v>
      </c>
      <c r="E230" s="210">
        <v>1</v>
      </c>
      <c r="F230" s="401"/>
      <c r="G230" s="404" t="str">
        <f t="shared" si="9"/>
        <v> </v>
      </c>
    </row>
    <row r="231" spans="1:7" ht="108">
      <c r="A231" s="399" t="s">
        <v>1134</v>
      </c>
      <c r="B231" s="400">
        <v>6</v>
      </c>
      <c r="C231" s="403" t="s">
        <v>854</v>
      </c>
      <c r="D231" s="836" t="s">
        <v>1140</v>
      </c>
      <c r="E231" s="210">
        <v>2</v>
      </c>
      <c r="F231" s="401"/>
      <c r="G231" s="404" t="str">
        <f t="shared" si="9"/>
        <v> </v>
      </c>
    </row>
    <row r="232" spans="1:7" ht="120.75" thickBot="1">
      <c r="A232" s="853" t="s">
        <v>1134</v>
      </c>
      <c r="B232" s="821">
        <v>7</v>
      </c>
      <c r="C232" s="626" t="s">
        <v>1277</v>
      </c>
      <c r="D232" s="840" t="s">
        <v>1140</v>
      </c>
      <c r="E232" s="822">
        <v>1</v>
      </c>
      <c r="F232" s="404"/>
      <c r="G232" s="404" t="str">
        <f t="shared" si="9"/>
        <v> </v>
      </c>
    </row>
    <row r="233" spans="1:7" ht="13.5" thickBot="1">
      <c r="A233" s="830"/>
      <c r="B233" s="831"/>
      <c r="C233" s="663" t="s">
        <v>1136</v>
      </c>
      <c r="D233" s="841"/>
      <c r="E233" s="832"/>
      <c r="F233" s="832"/>
      <c r="G233" s="834">
        <f>SUM(G226:G232)</f>
        <v>0</v>
      </c>
    </row>
    <row r="234" spans="1:7" ht="12.75">
      <c r="A234" s="824"/>
      <c r="B234" s="825"/>
      <c r="C234" s="617"/>
      <c r="D234" s="842"/>
      <c r="E234" s="826"/>
      <c r="F234" s="826"/>
      <c r="G234" s="828"/>
    </row>
    <row r="235" spans="1:7" ht="12.75">
      <c r="A235" s="754"/>
      <c r="B235" s="400"/>
      <c r="C235" s="403" t="s">
        <v>1239</v>
      </c>
      <c r="D235" s="836"/>
      <c r="E235" s="771"/>
      <c r="F235" s="771"/>
      <c r="G235" s="624"/>
    </row>
    <row r="236" spans="1:7" ht="12.75">
      <c r="A236" s="754"/>
      <c r="B236" s="400"/>
      <c r="C236" s="403"/>
      <c r="D236" s="836"/>
      <c r="E236" s="771"/>
      <c r="F236" s="771"/>
      <c r="G236" s="624"/>
    </row>
    <row r="237" spans="1:7" ht="12.75">
      <c r="A237" s="754"/>
      <c r="B237" s="400"/>
      <c r="C237" s="792" t="s">
        <v>1240</v>
      </c>
      <c r="D237" s="836"/>
      <c r="E237" s="771"/>
      <c r="F237" s="771"/>
      <c r="G237" s="624"/>
    </row>
    <row r="238" spans="1:7" ht="96">
      <c r="A238" s="1225" t="s">
        <v>1241</v>
      </c>
      <c r="B238" s="1220">
        <v>1</v>
      </c>
      <c r="C238" s="788" t="s">
        <v>810</v>
      </c>
      <c r="D238" s="838"/>
      <c r="E238" s="771"/>
      <c r="F238" s="401"/>
      <c r="G238" s="624"/>
    </row>
    <row r="239" spans="1:7" ht="13.5" thickBot="1">
      <c r="A239" s="1226"/>
      <c r="B239" s="1224"/>
      <c r="C239" s="860" t="s">
        <v>1278</v>
      </c>
      <c r="D239" s="861" t="s">
        <v>1122</v>
      </c>
      <c r="E239" s="822">
        <v>25</v>
      </c>
      <c r="F239" s="404"/>
      <c r="G239" s="404" t="str">
        <f>IF(($E239*F239)=0," ",($E239*F239))</f>
        <v> </v>
      </c>
    </row>
    <row r="240" spans="1:7" ht="13.5" thickBot="1">
      <c r="A240" s="830"/>
      <c r="B240" s="831"/>
      <c r="C240" s="663" t="s">
        <v>1136</v>
      </c>
      <c r="D240" s="841"/>
      <c r="E240" s="832"/>
      <c r="F240" s="832"/>
      <c r="G240" s="834">
        <f>SUM(G239:G239)</f>
        <v>0</v>
      </c>
    </row>
    <row r="241" spans="1:7" ht="12.75">
      <c r="A241" s="863"/>
      <c r="B241" s="857"/>
      <c r="C241" s="617"/>
      <c r="D241" s="842"/>
      <c r="E241" s="826"/>
      <c r="F241" s="826"/>
      <c r="G241" s="828"/>
    </row>
    <row r="242" spans="1:7" ht="12.75">
      <c r="A242" s="399"/>
      <c r="B242" s="400"/>
      <c r="C242" s="403" t="s">
        <v>1053</v>
      </c>
      <c r="D242" s="836"/>
      <c r="E242" s="771"/>
      <c r="F242" s="771"/>
      <c r="G242" s="210"/>
    </row>
    <row r="243" spans="1:7" ht="12.75">
      <c r="A243" s="399"/>
      <c r="B243" s="400"/>
      <c r="C243" s="623"/>
      <c r="D243" s="836"/>
      <c r="E243" s="771"/>
      <c r="F243" s="771"/>
      <c r="G243" s="210"/>
    </row>
    <row r="244" spans="1:7" ht="144.75">
      <c r="A244" s="399"/>
      <c r="B244" s="400"/>
      <c r="C244" s="773" t="s">
        <v>862</v>
      </c>
      <c r="D244" s="836"/>
      <c r="E244" s="771"/>
      <c r="F244" s="771"/>
      <c r="G244" s="210"/>
    </row>
    <row r="245" spans="1:7" ht="12.75">
      <c r="A245" s="399"/>
      <c r="B245" s="400"/>
      <c r="C245" s="773"/>
      <c r="D245" s="836"/>
      <c r="E245" s="771"/>
      <c r="F245" s="771"/>
      <c r="G245" s="210"/>
    </row>
    <row r="246" spans="1:7" ht="12.75">
      <c r="A246" s="399"/>
      <c r="B246" s="400"/>
      <c r="C246" s="770" t="s">
        <v>1127</v>
      </c>
      <c r="D246" s="836"/>
      <c r="E246" s="771"/>
      <c r="F246" s="771"/>
      <c r="G246" s="210"/>
    </row>
    <row r="247" spans="1:7" ht="96">
      <c r="A247" s="399" t="s">
        <v>1183</v>
      </c>
      <c r="B247" s="400">
        <v>1</v>
      </c>
      <c r="C247" s="623" t="s">
        <v>811</v>
      </c>
      <c r="D247" s="836" t="s">
        <v>1122</v>
      </c>
      <c r="E247" s="771">
        <v>232</v>
      </c>
      <c r="F247" s="401"/>
      <c r="G247" s="404" t="str">
        <f aca="true" t="shared" si="10" ref="G247:G252">IF(($E247*F247)=0," ",($E247*F247))</f>
        <v> </v>
      </c>
    </row>
    <row r="248" spans="1:7" ht="84">
      <c r="A248" s="399" t="s">
        <v>1183</v>
      </c>
      <c r="B248" s="400">
        <v>2</v>
      </c>
      <c r="C248" s="623" t="s">
        <v>1279</v>
      </c>
      <c r="D248" s="836" t="s">
        <v>1122</v>
      </c>
      <c r="E248" s="771">
        <v>24</v>
      </c>
      <c r="F248" s="401"/>
      <c r="G248" s="404" t="str">
        <f t="shared" si="10"/>
        <v> </v>
      </c>
    </row>
    <row r="249" spans="1:7" ht="108">
      <c r="A249" s="399" t="s">
        <v>1183</v>
      </c>
      <c r="B249" s="400">
        <v>3</v>
      </c>
      <c r="C249" s="623" t="s">
        <v>1280</v>
      </c>
      <c r="D249" s="838" t="s">
        <v>1138</v>
      </c>
      <c r="E249" s="771">
        <v>78</v>
      </c>
      <c r="F249" s="401"/>
      <c r="G249" s="404" t="str">
        <f t="shared" si="10"/>
        <v> </v>
      </c>
    </row>
    <row r="250" spans="1:7" ht="12.75">
      <c r="A250" s="399"/>
      <c r="B250" s="400"/>
      <c r="C250" s="623"/>
      <c r="D250" s="838"/>
      <c r="E250" s="771"/>
      <c r="F250" s="401"/>
      <c r="G250" s="404"/>
    </row>
    <row r="251" spans="1:7" ht="12.75">
      <c r="A251" s="399"/>
      <c r="B251" s="400"/>
      <c r="C251" s="770" t="s">
        <v>1164</v>
      </c>
      <c r="D251" s="836"/>
      <c r="E251" s="771"/>
      <c r="F251" s="771"/>
      <c r="G251" s="624"/>
    </row>
    <row r="252" spans="1:7" ht="180.75" thickBot="1">
      <c r="A252" s="853" t="s">
        <v>1183</v>
      </c>
      <c r="B252" s="821">
        <v>3</v>
      </c>
      <c r="C252" s="626" t="s">
        <v>1167</v>
      </c>
      <c r="D252" s="840" t="s">
        <v>1122</v>
      </c>
      <c r="E252" s="822">
        <v>138</v>
      </c>
      <c r="F252" s="404"/>
      <c r="G252" s="404" t="str">
        <f t="shared" si="10"/>
        <v> </v>
      </c>
    </row>
    <row r="253" spans="1:7" ht="13.5" thickBot="1">
      <c r="A253" s="830"/>
      <c r="B253" s="831"/>
      <c r="C253" s="663" t="s">
        <v>1136</v>
      </c>
      <c r="D253" s="841"/>
      <c r="E253" s="832"/>
      <c r="F253" s="832"/>
      <c r="G253" s="834">
        <f>SUM(G247:G252)</f>
        <v>0</v>
      </c>
    </row>
    <row r="254" spans="1:7" ht="12.75">
      <c r="A254" s="824"/>
      <c r="B254" s="825"/>
      <c r="C254" s="617"/>
      <c r="D254" s="842"/>
      <c r="E254" s="826"/>
      <c r="F254" s="826"/>
      <c r="G254" s="828"/>
    </row>
    <row r="255" spans="1:7" ht="12.75">
      <c r="A255" s="399"/>
      <c r="B255" s="400"/>
      <c r="C255" s="403" t="s">
        <v>1054</v>
      </c>
      <c r="D255" s="838"/>
      <c r="E255" s="771"/>
      <c r="F255" s="771"/>
      <c r="G255" s="210"/>
    </row>
    <row r="256" spans="1:7" ht="12.75">
      <c r="A256" s="399"/>
      <c r="B256" s="400"/>
      <c r="C256" s="623"/>
      <c r="D256" s="838"/>
      <c r="E256" s="771"/>
      <c r="F256" s="771"/>
      <c r="G256" s="210"/>
    </row>
    <row r="257" spans="1:7" ht="228.75" thickBot="1">
      <c r="A257" s="853" t="s">
        <v>1182</v>
      </c>
      <c r="B257" s="821">
        <f>+B255+1</f>
        <v>1</v>
      </c>
      <c r="C257" s="626" t="s">
        <v>863</v>
      </c>
      <c r="D257" s="840" t="s">
        <v>1122</v>
      </c>
      <c r="E257" s="822">
        <v>108</v>
      </c>
      <c r="F257" s="404"/>
      <c r="G257" s="404" t="str">
        <f>IF(($E257*F257)=0," ",($E257*F257))</f>
        <v> </v>
      </c>
    </row>
    <row r="258" spans="1:7" ht="13.5" thickBot="1">
      <c r="A258" s="830"/>
      <c r="B258" s="831"/>
      <c r="C258" s="663" t="s">
        <v>1136</v>
      </c>
      <c r="D258" s="841"/>
      <c r="E258" s="832"/>
      <c r="F258" s="832"/>
      <c r="G258" s="834">
        <f>SUM(G257:G257)</f>
        <v>0</v>
      </c>
    </row>
    <row r="259" spans="1:7" ht="12.75">
      <c r="A259" s="824"/>
      <c r="B259" s="825"/>
      <c r="C259" s="870"/>
      <c r="D259" s="842"/>
      <c r="E259" s="826"/>
      <c r="F259" s="826"/>
      <c r="G259" s="828"/>
    </row>
    <row r="260" spans="1:7" ht="12.75">
      <c r="A260" s="399"/>
      <c r="B260" s="400"/>
      <c r="C260" s="403" t="s">
        <v>1055</v>
      </c>
      <c r="D260" s="836"/>
      <c r="E260" s="771"/>
      <c r="F260" s="771"/>
      <c r="G260" s="210"/>
    </row>
    <row r="261" spans="1:7" ht="12.75">
      <c r="A261" s="399"/>
      <c r="B261" s="400"/>
      <c r="C261" s="403"/>
      <c r="D261" s="836"/>
      <c r="E261" s="771"/>
      <c r="F261" s="771"/>
      <c r="G261" s="210"/>
    </row>
    <row r="262" spans="1:7" ht="108">
      <c r="A262" s="399" t="s">
        <v>1171</v>
      </c>
      <c r="B262" s="400">
        <f>+B260+1</f>
        <v>1</v>
      </c>
      <c r="C262" s="403" t="s">
        <v>1165</v>
      </c>
      <c r="D262" s="836"/>
      <c r="E262" s="771"/>
      <c r="F262" s="771"/>
      <c r="G262" s="210"/>
    </row>
    <row r="263" spans="1:7" ht="12.75">
      <c r="A263" s="399"/>
      <c r="B263" s="400"/>
      <c r="C263" s="623" t="s">
        <v>864</v>
      </c>
      <c r="D263" s="836" t="s">
        <v>1122</v>
      </c>
      <c r="E263" s="771">
        <v>1350</v>
      </c>
      <c r="F263" s="772"/>
      <c r="G263" s="404" t="str">
        <f>IF(($E263*F263)=0," ",($E263*F263))</f>
        <v> </v>
      </c>
    </row>
    <row r="264" spans="1:7" ht="13.5" thickBot="1">
      <c r="A264" s="853"/>
      <c r="B264" s="821"/>
      <c r="C264" s="626" t="s">
        <v>1155</v>
      </c>
      <c r="D264" s="840" t="s">
        <v>1122</v>
      </c>
      <c r="E264" s="822">
        <v>295</v>
      </c>
      <c r="F264" s="862"/>
      <c r="G264" s="404" t="str">
        <f>IF(($E264*F264)=0," ",($E264*F264))</f>
        <v> </v>
      </c>
    </row>
    <row r="265" spans="1:7" ht="13.5" thickBot="1">
      <c r="A265" s="830"/>
      <c r="B265" s="831"/>
      <c r="C265" s="663" t="s">
        <v>1136</v>
      </c>
      <c r="D265" s="841"/>
      <c r="E265" s="832"/>
      <c r="F265" s="832"/>
      <c r="G265" s="834">
        <f>SUM(G263:G264)</f>
        <v>0</v>
      </c>
    </row>
    <row r="266" spans="1:7" ht="12.75">
      <c r="A266" s="856"/>
      <c r="B266" s="857"/>
      <c r="C266" s="617"/>
      <c r="D266" s="842"/>
      <c r="E266" s="826"/>
      <c r="F266" s="826"/>
      <c r="G266" s="828"/>
    </row>
    <row r="267" spans="1:7" ht="12.75">
      <c r="A267" s="399"/>
      <c r="B267" s="400"/>
      <c r="C267" s="403" t="s">
        <v>1056</v>
      </c>
      <c r="D267" s="838"/>
      <c r="E267" s="771"/>
      <c r="F267" s="771"/>
      <c r="G267" s="210"/>
    </row>
    <row r="268" spans="1:7" ht="12.75">
      <c r="A268" s="399"/>
      <c r="B268" s="400"/>
      <c r="C268" s="403"/>
      <c r="D268" s="836"/>
      <c r="E268" s="771"/>
      <c r="F268" s="771"/>
      <c r="G268" s="210"/>
    </row>
    <row r="269" spans="1:7" ht="132">
      <c r="A269" s="399" t="s">
        <v>1172</v>
      </c>
      <c r="B269" s="400">
        <v>1</v>
      </c>
      <c r="C269" s="623" t="s">
        <v>1162</v>
      </c>
      <c r="D269" s="836" t="s">
        <v>1122</v>
      </c>
      <c r="E269" s="771">
        <v>292</v>
      </c>
      <c r="F269" s="401"/>
      <c r="G269" s="404" t="str">
        <f>IF(($E269*F269)=0," ",($E269*F269))</f>
        <v> </v>
      </c>
    </row>
    <row r="270" spans="1:7" ht="96">
      <c r="A270" s="399" t="s">
        <v>1172</v>
      </c>
      <c r="B270" s="400">
        <v>2</v>
      </c>
      <c r="C270" s="403" t="s">
        <v>812</v>
      </c>
      <c r="D270" s="836" t="s">
        <v>1122</v>
      </c>
      <c r="E270" s="771">
        <v>20.5</v>
      </c>
      <c r="F270" s="401"/>
      <c r="G270" s="404" t="str">
        <f>IF(($E270*F270)=0," ",($E270*F270))</f>
        <v> </v>
      </c>
    </row>
    <row r="271" spans="1:7" ht="132.75" thickBot="1">
      <c r="A271" s="853" t="s">
        <v>1172</v>
      </c>
      <c r="B271" s="821">
        <v>3</v>
      </c>
      <c r="C271" s="616" t="s">
        <v>1281</v>
      </c>
      <c r="D271" s="840" t="s">
        <v>1122</v>
      </c>
      <c r="E271" s="822">
        <v>25</v>
      </c>
      <c r="F271" s="404"/>
      <c r="G271" s="404" t="str">
        <f>IF(($E271*F271)=0," ",($E271*F271))</f>
        <v> </v>
      </c>
    </row>
    <row r="272" spans="1:7" ht="13.5" thickBot="1">
      <c r="A272" s="830"/>
      <c r="B272" s="831"/>
      <c r="C272" s="663" t="s">
        <v>1136</v>
      </c>
      <c r="D272" s="841"/>
      <c r="E272" s="832"/>
      <c r="F272" s="832"/>
      <c r="G272" s="834">
        <f>SUM(G269:G271)</f>
        <v>0</v>
      </c>
    </row>
    <row r="273" spans="1:7" ht="12.75">
      <c r="A273" s="856"/>
      <c r="B273" s="857"/>
      <c r="C273" s="617"/>
      <c r="D273" s="842"/>
      <c r="E273" s="826"/>
      <c r="F273" s="826"/>
      <c r="G273" s="828"/>
    </row>
    <row r="274" spans="1:7" ht="12.75">
      <c r="A274" s="761"/>
      <c r="B274" s="400"/>
      <c r="C274" s="403" t="s">
        <v>1057</v>
      </c>
      <c r="D274" s="594"/>
      <c r="E274" s="771"/>
      <c r="F274" s="771"/>
      <c r="G274" s="210"/>
    </row>
    <row r="275" spans="1:7" ht="12.75">
      <c r="A275" s="399"/>
      <c r="B275" s="400"/>
      <c r="C275" s="403"/>
      <c r="D275" s="838"/>
      <c r="E275" s="771"/>
      <c r="F275" s="771"/>
      <c r="G275" s="210"/>
    </row>
    <row r="276" spans="1:7" ht="72">
      <c r="A276" s="399"/>
      <c r="B276" s="400"/>
      <c r="C276" s="623" t="s">
        <v>1106</v>
      </c>
      <c r="D276" s="838"/>
      <c r="E276" s="771"/>
      <c r="F276" s="771"/>
      <c r="G276" s="210"/>
    </row>
    <row r="277" spans="1:7" ht="156">
      <c r="A277" s="1217" t="s">
        <v>1196</v>
      </c>
      <c r="B277" s="1220">
        <f>+B274+1</f>
        <v>1</v>
      </c>
      <c r="C277" s="623" t="s">
        <v>1163</v>
      </c>
      <c r="D277" s="838"/>
      <c r="E277" s="771"/>
      <c r="F277" s="771"/>
      <c r="G277" s="210"/>
    </row>
    <row r="278" spans="1:7" ht="36">
      <c r="A278" s="1218"/>
      <c r="B278" s="1221"/>
      <c r="C278" s="403" t="s">
        <v>821</v>
      </c>
      <c r="D278" s="838" t="s">
        <v>1122</v>
      </c>
      <c r="E278" s="771">
        <v>29</v>
      </c>
      <c r="F278" s="772"/>
      <c r="G278" s="404" t="str">
        <f aca="true" t="shared" si="11" ref="G278:G285">IF(($E278*F278)=0," ",($E278*F278))</f>
        <v> </v>
      </c>
    </row>
    <row r="279" spans="1:7" ht="36">
      <c r="A279" s="1219"/>
      <c r="B279" s="1222"/>
      <c r="C279" s="403" t="s">
        <v>822</v>
      </c>
      <c r="D279" s="838" t="s">
        <v>1122</v>
      </c>
      <c r="E279" s="771">
        <v>305</v>
      </c>
      <c r="F279" s="772"/>
      <c r="G279" s="404" t="str">
        <f t="shared" si="11"/>
        <v> </v>
      </c>
    </row>
    <row r="280" spans="1:7" ht="144">
      <c r="A280" s="399" t="s">
        <v>1196</v>
      </c>
      <c r="B280" s="400">
        <f>+B277+1</f>
        <v>2</v>
      </c>
      <c r="C280" s="623" t="s">
        <v>1282</v>
      </c>
      <c r="D280" s="838" t="s">
        <v>1122</v>
      </c>
      <c r="E280" s="771">
        <v>23</v>
      </c>
      <c r="F280" s="772"/>
      <c r="G280" s="404" t="str">
        <f t="shared" si="11"/>
        <v> </v>
      </c>
    </row>
    <row r="281" spans="1:7" ht="228">
      <c r="A281" s="1217" t="s">
        <v>1196</v>
      </c>
      <c r="B281" s="1220">
        <f>+B280+1</f>
        <v>3</v>
      </c>
      <c r="C281" s="623" t="s">
        <v>1283</v>
      </c>
      <c r="D281" s="838"/>
      <c r="E281" s="771"/>
      <c r="F281" s="771"/>
      <c r="G281" s="404"/>
    </row>
    <row r="282" spans="1:7" ht="48">
      <c r="A282" s="1218"/>
      <c r="B282" s="1221"/>
      <c r="C282" s="403" t="s">
        <v>1284</v>
      </c>
      <c r="D282" s="838" t="s">
        <v>1122</v>
      </c>
      <c r="E282" s="771">
        <v>6.5</v>
      </c>
      <c r="F282" s="772"/>
      <c r="G282" s="404" t="str">
        <f t="shared" si="11"/>
        <v> </v>
      </c>
    </row>
    <row r="283" spans="1:7" ht="48">
      <c r="A283" s="1218"/>
      <c r="B283" s="1221"/>
      <c r="C283" s="403" t="s">
        <v>813</v>
      </c>
      <c r="D283" s="838" t="s">
        <v>1122</v>
      </c>
      <c r="E283" s="771">
        <v>24</v>
      </c>
      <c r="F283" s="772"/>
      <c r="G283" s="404" t="str">
        <f t="shared" si="11"/>
        <v> </v>
      </c>
    </row>
    <row r="284" spans="1:7" ht="60">
      <c r="A284" s="1219"/>
      <c r="B284" s="1222"/>
      <c r="C284" s="403" t="s">
        <v>1285</v>
      </c>
      <c r="D284" s="838" t="s">
        <v>1122</v>
      </c>
      <c r="E284" s="771">
        <v>16</v>
      </c>
      <c r="F284" s="772"/>
      <c r="G284" s="404" t="str">
        <f t="shared" si="11"/>
        <v> </v>
      </c>
    </row>
    <row r="285" spans="1:7" ht="108.75" thickBot="1">
      <c r="A285" s="853" t="s">
        <v>1196</v>
      </c>
      <c r="B285" s="821">
        <f>+B280+1</f>
        <v>3</v>
      </c>
      <c r="C285" s="616" t="s">
        <v>1286</v>
      </c>
      <c r="D285" s="861" t="s">
        <v>1138</v>
      </c>
      <c r="E285" s="822">
        <v>9</v>
      </c>
      <c r="F285" s="862"/>
      <c r="G285" s="404" t="str">
        <f t="shared" si="11"/>
        <v> </v>
      </c>
    </row>
    <row r="286" spans="1:7" ht="13.5" thickBot="1">
      <c r="A286" s="830"/>
      <c r="B286" s="831"/>
      <c r="C286" s="663" t="s">
        <v>1136</v>
      </c>
      <c r="D286" s="841"/>
      <c r="E286" s="832"/>
      <c r="F286" s="868"/>
      <c r="G286" s="834">
        <f>SUM(G278:G285)</f>
        <v>0</v>
      </c>
    </row>
    <row r="287" spans="1:7" ht="12.75">
      <c r="A287" s="40"/>
      <c r="B287" s="11"/>
      <c r="C287" s="763"/>
      <c r="D287" s="835"/>
      <c r="E287" s="764"/>
      <c r="G287" s="599"/>
    </row>
    <row r="288" spans="1:7" ht="12.75">
      <c r="A288" s="737"/>
      <c r="C288" s="763"/>
      <c r="D288" s="835"/>
      <c r="E288" s="764"/>
      <c r="F288" s="765"/>
      <c r="G288" s="599"/>
    </row>
    <row r="289" spans="3:7" ht="12.75">
      <c r="C289" s="763"/>
      <c r="D289" s="835"/>
      <c r="E289" s="764"/>
      <c r="F289" s="765"/>
      <c r="G289" s="599"/>
    </row>
    <row r="290" spans="3:7" ht="12.75">
      <c r="C290" s="763"/>
      <c r="D290" s="835"/>
      <c r="E290" s="764"/>
      <c r="F290" s="765"/>
      <c r="G290" s="599"/>
    </row>
    <row r="291" spans="3:7" ht="12.75">
      <c r="C291" s="1227" t="s">
        <v>1120</v>
      </c>
      <c r="D291" s="1227"/>
      <c r="E291" s="1227"/>
      <c r="F291" s="1227"/>
      <c r="G291" s="599"/>
    </row>
    <row r="292" spans="1:7" ht="13.5" thickBot="1">
      <c r="A292" s="51"/>
      <c r="B292" s="52"/>
      <c r="C292" s="793"/>
      <c r="D292" s="845"/>
      <c r="E292" s="794"/>
      <c r="F292" s="795"/>
      <c r="G292" s="794"/>
    </row>
    <row r="293" spans="1:7" ht="12.75">
      <c r="A293" s="53"/>
      <c r="B293" s="54"/>
      <c r="C293" s="55" t="str">
        <f>+C16</f>
        <v>A - GRADBENA DELA</v>
      </c>
      <c r="D293" s="846" t="s">
        <v>1121</v>
      </c>
      <c r="E293" s="796"/>
      <c r="F293" s="797" t="s">
        <v>1121</v>
      </c>
      <c r="G293" s="798"/>
    </row>
    <row r="294" spans="1:7" ht="12.75">
      <c r="A294" s="53"/>
      <c r="B294" s="54"/>
      <c r="C294" s="57" t="str">
        <f>+C18</f>
        <v>0. RUŠITVENA DELA</v>
      </c>
      <c r="D294" s="847" t="s">
        <v>1121</v>
      </c>
      <c r="E294" s="799"/>
      <c r="F294" s="800" t="s">
        <v>1121</v>
      </c>
      <c r="G294" s="801">
        <f>G23</f>
        <v>0</v>
      </c>
    </row>
    <row r="295" spans="1:7" ht="12.75">
      <c r="A295" s="53"/>
      <c r="B295" s="54"/>
      <c r="C295" s="57" t="str">
        <f>+C25</f>
        <v>1. ZEMELJSKA DELA</v>
      </c>
      <c r="D295" s="655" t="s">
        <v>1121</v>
      </c>
      <c r="E295" s="599"/>
      <c r="F295" s="802" t="s">
        <v>1121</v>
      </c>
      <c r="G295" s="801">
        <f>G38</f>
        <v>0</v>
      </c>
    </row>
    <row r="296" spans="1:7" ht="12.75">
      <c r="A296" s="58"/>
      <c r="B296" s="59" t="s">
        <v>1121</v>
      </c>
      <c r="C296" s="57" t="str">
        <f>+C40</f>
        <v>2. BETONSKA DELA IN **OPAŽI</v>
      </c>
      <c r="D296" s="848" t="s">
        <v>1121</v>
      </c>
      <c r="E296" s="799"/>
      <c r="F296" s="800"/>
      <c r="G296" s="801">
        <f>G73</f>
        <v>0</v>
      </c>
    </row>
    <row r="297" spans="1:7" ht="12.75">
      <c r="A297" s="53"/>
      <c r="B297" s="54"/>
      <c r="C297" s="57" t="str">
        <f>+C75</f>
        <v>3. ZIDARSKA DELA</v>
      </c>
      <c r="D297" s="656" t="s">
        <v>1121</v>
      </c>
      <c r="E297" s="601"/>
      <c r="F297" s="803" t="s">
        <v>1121</v>
      </c>
      <c r="G297" s="801">
        <f>G101</f>
        <v>0</v>
      </c>
    </row>
    <row r="298" spans="1:7" ht="12.75">
      <c r="A298" s="53"/>
      <c r="B298" s="54"/>
      <c r="C298" s="57" t="str">
        <f>C103</f>
        <v>4. TESARSKA DELA</v>
      </c>
      <c r="D298" s="656"/>
      <c r="E298" s="601"/>
      <c r="F298" s="803"/>
      <c r="G298" s="801">
        <f>G106</f>
        <v>0</v>
      </c>
    </row>
    <row r="299" spans="1:7" ht="12.75">
      <c r="A299" s="53"/>
      <c r="B299" s="54"/>
      <c r="C299" s="60" t="str">
        <f>+C108</f>
        <v>5. FASADERSKA DELA</v>
      </c>
      <c r="D299" s="847" t="s">
        <v>1121</v>
      </c>
      <c r="E299" s="799"/>
      <c r="F299" s="800" t="s">
        <v>1121</v>
      </c>
      <c r="G299" s="801">
        <f>G117</f>
        <v>0</v>
      </c>
    </row>
    <row r="300" spans="1:7" ht="12.75">
      <c r="A300" s="53"/>
      <c r="B300" s="54"/>
      <c r="C300" s="60" t="str">
        <f>+C119</f>
        <v>6. KANALIZACIJA</v>
      </c>
      <c r="D300" s="847"/>
      <c r="E300" s="799"/>
      <c r="F300" s="800"/>
      <c r="G300" s="801">
        <f>G128</f>
        <v>0</v>
      </c>
    </row>
    <row r="301" spans="1:7" ht="13.5" thickBot="1">
      <c r="A301" s="53"/>
      <c r="B301" s="54"/>
      <c r="C301" s="61" t="str">
        <f>C130</f>
        <v>7. DOKUMENTACIJA, SPLOŠNO</v>
      </c>
      <c r="D301" s="849"/>
      <c r="E301" s="804"/>
      <c r="F301" s="805"/>
      <c r="G301" s="806">
        <f>G140</f>
        <v>0</v>
      </c>
    </row>
    <row r="302" spans="1:7" ht="13.5" thickBot="1">
      <c r="A302" s="53"/>
      <c r="B302" s="54"/>
      <c r="C302" s="62" t="s">
        <v>1186</v>
      </c>
      <c r="D302" s="850"/>
      <c r="E302" s="807"/>
      <c r="F302" s="808"/>
      <c r="G302" s="809">
        <f>SUM(G294:G301)</f>
        <v>0</v>
      </c>
    </row>
    <row r="303" spans="1:7" ht="13.5" thickBot="1">
      <c r="A303" s="53"/>
      <c r="B303" s="54"/>
      <c r="C303" s="63"/>
      <c r="D303" s="655"/>
      <c r="E303" s="599"/>
      <c r="F303" s="765"/>
      <c r="G303" s="599"/>
    </row>
    <row r="304" spans="1:7" ht="12.75">
      <c r="A304" s="53"/>
      <c r="B304" s="54"/>
      <c r="C304" s="55" t="str">
        <f>+C142</f>
        <v>B - OBRTNIŠKA DELA</v>
      </c>
      <c r="D304" s="846" t="s">
        <v>1121</v>
      </c>
      <c r="E304" s="796"/>
      <c r="F304" s="797" t="s">
        <v>1121</v>
      </c>
      <c r="G304" s="798"/>
    </row>
    <row r="305" spans="1:7" ht="12.75">
      <c r="A305" s="53"/>
      <c r="B305" s="54"/>
      <c r="C305" s="57" t="str">
        <f>+C144</f>
        <v>1. KROVSKO KLEPARSKA DELA</v>
      </c>
      <c r="D305" s="656" t="s">
        <v>1121</v>
      </c>
      <c r="E305" s="601"/>
      <c r="F305" s="803" t="s">
        <v>1121</v>
      </c>
      <c r="G305" s="801">
        <f>G169</f>
        <v>0</v>
      </c>
    </row>
    <row r="306" spans="1:7" ht="12.75">
      <c r="A306" s="53"/>
      <c r="B306" s="54"/>
      <c r="C306" s="57" t="str">
        <f>+C171</f>
        <v>2. KLJUČAVNIČARSKA DELA</v>
      </c>
      <c r="D306" s="656" t="s">
        <v>1121</v>
      </c>
      <c r="E306" s="601"/>
      <c r="F306" s="803" t="s">
        <v>1121</v>
      </c>
      <c r="G306" s="801">
        <f>G180</f>
        <v>0</v>
      </c>
    </row>
    <row r="307" spans="1:7" ht="12.75">
      <c r="A307" s="53"/>
      <c r="B307" s="54"/>
      <c r="C307" s="57" t="str">
        <f>+C182</f>
        <v>3. KOVINSKO STAVBNO POHIŠTVO</v>
      </c>
      <c r="D307" s="656" t="s">
        <v>1121</v>
      </c>
      <c r="E307" s="601"/>
      <c r="F307" s="803" t="s">
        <v>1121</v>
      </c>
      <c r="G307" s="801">
        <f>G218</f>
        <v>0</v>
      </c>
    </row>
    <row r="308" spans="1:7" ht="12.75">
      <c r="A308" s="53"/>
      <c r="B308" s="54"/>
      <c r="C308" s="57" t="str">
        <f>+C220</f>
        <v>4. MIZARSKA DELA</v>
      </c>
      <c r="D308" s="656"/>
      <c r="E308" s="601"/>
      <c r="F308" s="803"/>
      <c r="G308" s="801">
        <f>G233</f>
        <v>0</v>
      </c>
    </row>
    <row r="309" spans="1:7" ht="12.75">
      <c r="A309" s="53"/>
      <c r="B309" s="54"/>
      <c r="C309" s="57" t="str">
        <f>C235</f>
        <v>5. KAMNOSEŠKA DELA</v>
      </c>
      <c r="D309" s="656"/>
      <c r="E309" s="601"/>
      <c r="F309" s="803"/>
      <c r="G309" s="801">
        <f>G240</f>
        <v>0</v>
      </c>
    </row>
    <row r="310" spans="1:7" ht="12.75">
      <c r="A310" s="53"/>
      <c r="B310" s="54"/>
      <c r="C310" s="57" t="str">
        <f>+C242</f>
        <v>6. KERAMIČARSKA DELA</v>
      </c>
      <c r="D310" s="656"/>
      <c r="E310" s="601"/>
      <c r="F310" s="803"/>
      <c r="G310" s="801">
        <f>G253</f>
        <v>0</v>
      </c>
    </row>
    <row r="311" spans="1:7" ht="12.75">
      <c r="A311" s="53"/>
      <c r="B311" s="54"/>
      <c r="C311" s="57" t="str">
        <f>+C255</f>
        <v>7. TLAKARSKA DELA</v>
      </c>
      <c r="D311" s="656"/>
      <c r="E311" s="601"/>
      <c r="F311" s="803"/>
      <c r="G311" s="801">
        <f>G258</f>
        <v>0</v>
      </c>
    </row>
    <row r="312" spans="1:7" ht="12.75">
      <c r="A312" s="53"/>
      <c r="B312" s="54"/>
      <c r="C312" s="60" t="str">
        <f>+C260</f>
        <v>8. SLIKOPLESKARKA DELA</v>
      </c>
      <c r="D312" s="847"/>
      <c r="E312" s="799"/>
      <c r="F312" s="800"/>
      <c r="G312" s="810">
        <f>G265</f>
        <v>0</v>
      </c>
    </row>
    <row r="313" spans="1:7" ht="12.75">
      <c r="A313" s="53"/>
      <c r="B313" s="54"/>
      <c r="C313" s="57" t="str">
        <f>+C267</f>
        <v>9. SEKUNDARNI STROPI IN OBLOGE</v>
      </c>
      <c r="D313" s="656"/>
      <c r="E313" s="811"/>
      <c r="F313" s="812"/>
      <c r="G313" s="801">
        <f>G272</f>
        <v>0</v>
      </c>
    </row>
    <row r="314" spans="1:7" ht="13.5" thickBot="1">
      <c r="A314" s="53"/>
      <c r="B314" s="54"/>
      <c r="C314" s="57" t="str">
        <f>+C274</f>
        <v>10. LAHKE PREDELNE STENE</v>
      </c>
      <c r="D314" s="656"/>
      <c r="E314" s="811"/>
      <c r="F314" s="812"/>
      <c r="G314" s="801">
        <f>G286</f>
        <v>0</v>
      </c>
    </row>
    <row r="315" spans="1:7" ht="13.5" thickBot="1">
      <c r="A315" s="53"/>
      <c r="B315" s="54"/>
      <c r="C315" s="62" t="s">
        <v>1187</v>
      </c>
      <c r="D315" s="850" t="s">
        <v>1121</v>
      </c>
      <c r="E315" s="807"/>
      <c r="F315" s="808" t="s">
        <v>1121</v>
      </c>
      <c r="G315" s="809">
        <f>SUM(G305:G314)</f>
        <v>0</v>
      </c>
    </row>
    <row r="316" spans="1:7" ht="13.5" thickBot="1">
      <c r="A316" s="53"/>
      <c r="B316" s="54"/>
      <c r="C316" s="65"/>
      <c r="D316" s="655" t="s">
        <v>1121</v>
      </c>
      <c r="E316" s="599"/>
      <c r="F316" s="765" t="s">
        <v>1121</v>
      </c>
      <c r="G316" s="599"/>
    </row>
    <row r="317" spans="1:7" ht="13.5" thickBot="1">
      <c r="A317" s="53"/>
      <c r="B317" s="54"/>
      <c r="C317" s="62" t="s">
        <v>1288</v>
      </c>
      <c r="D317" s="850" t="s">
        <v>1121</v>
      </c>
      <c r="E317" s="807"/>
      <c r="F317" s="808" t="s">
        <v>1121</v>
      </c>
      <c r="G317" s="809">
        <f>G302+G315</f>
        <v>0</v>
      </c>
    </row>
    <row r="318" spans="1:7" ht="12.75">
      <c r="A318" s="738"/>
      <c r="B318" s="54"/>
      <c r="C318" s="813"/>
      <c r="D318" s="851"/>
      <c r="E318" s="814"/>
      <c r="F318" s="815"/>
      <c r="G318" s="814"/>
    </row>
  </sheetData>
  <sheetProtection password="CA21" sheet="1" objects="1" scenarios="1"/>
  <protectedRanges>
    <protectedRange sqref="F1:F65378" name="Obseg1"/>
  </protectedRanges>
  <mergeCells count="31">
    <mergeCell ref="A277:A279"/>
    <mergeCell ref="B277:B279"/>
    <mergeCell ref="A281:A284"/>
    <mergeCell ref="B281:B284"/>
    <mergeCell ref="C291:F291"/>
    <mergeCell ref="A148:A150"/>
    <mergeCell ref="B148:B150"/>
    <mergeCell ref="A151:A155"/>
    <mergeCell ref="B151:B155"/>
    <mergeCell ref="A238:A239"/>
    <mergeCell ref="B238:B239"/>
    <mergeCell ref="A95:A96"/>
    <mergeCell ref="B95:B96"/>
    <mergeCell ref="A84:A86"/>
    <mergeCell ref="B84:B86"/>
    <mergeCell ref="A58:A61"/>
    <mergeCell ref="B58:B61"/>
    <mergeCell ref="A69:A72"/>
    <mergeCell ref="B69:B72"/>
    <mergeCell ref="A65:A66"/>
    <mergeCell ref="B65:B66"/>
    <mergeCell ref="A62:A64"/>
    <mergeCell ref="B62:B64"/>
    <mergeCell ref="A47:A51"/>
    <mergeCell ref="B47:B51"/>
    <mergeCell ref="A44:A46"/>
    <mergeCell ref="B44:B46"/>
    <mergeCell ref="A56:A57"/>
    <mergeCell ref="B56:B57"/>
    <mergeCell ref="A52:A55"/>
    <mergeCell ref="B52:B55"/>
  </mergeCells>
  <printOptions/>
  <pageMargins left="0.984251968503937" right="0.7480314960629921" top="0.984251968503937" bottom="0.9448818897637796" header="0.31496062992125984" footer="0.2362204724409449"/>
  <pageSetup horizontalDpi="300" verticalDpi="300" orientation="portrait" paperSize="9" r:id="rId1"/>
  <headerFooter alignWithMargins="0">
    <oddFooter>&amp;L&amp;"Technic,Običajno"Razpisna dokumentacija - GRADNJE: POGLAVJE 4&amp;"Arial CE,Običajno"&amp;7
&amp;R&amp;7 &amp;"Courier New,Navadno"&amp;20 &amp;"Courier New,Krepko"&amp;10 1&amp;"Courier New,Navadno"&amp;7
list št: p / &amp;P&amp;6
</oddFooter>
  </headerFooter>
  <rowBreaks count="12" manualBreakCount="12">
    <brk id="23" max="6" man="1"/>
    <brk id="38" max="6" man="1"/>
    <brk id="73" max="6" man="1"/>
    <brk id="117" max="6" man="1"/>
    <brk id="128" max="6" man="1"/>
    <brk id="140" max="6" man="1"/>
    <brk id="169" max="6" man="1"/>
    <brk id="180" max="6" man="1"/>
    <brk id="218" max="6" man="1"/>
    <brk id="258" max="6" man="1"/>
    <brk id="272" max="6" man="1"/>
    <brk id="286" max="6" man="1"/>
  </rowBreaks>
</worksheet>
</file>

<file path=xl/worksheets/sheet20.xml><?xml version="1.0" encoding="utf-8"?>
<worksheet xmlns="http://schemas.openxmlformats.org/spreadsheetml/2006/main" xmlns:r="http://schemas.openxmlformats.org/officeDocument/2006/relationships">
  <sheetPr>
    <tabColor rgb="FF00B0F0"/>
  </sheetPr>
  <dimension ref="A1:F97"/>
  <sheetViews>
    <sheetView zoomScalePageLayoutView="0" workbookViewId="0" topLeftCell="A1">
      <selection activeCell="D58" sqref="D58"/>
    </sheetView>
  </sheetViews>
  <sheetFormatPr defaultColWidth="9.00390625" defaultRowHeight="12"/>
  <cols>
    <col min="1" max="1" width="6.875" style="722" customWidth="1"/>
    <col min="2" max="2" width="41.625" style="463" customWidth="1"/>
    <col min="3" max="3" width="8.00390625" style="596" customWidth="1"/>
    <col min="4" max="4" width="8.125" style="631" customWidth="1"/>
    <col min="5" max="5" width="12.875" style="461" customWidth="1"/>
    <col min="6" max="6" width="15.25390625" style="461" customWidth="1"/>
    <col min="7" max="16384" width="9.125" style="456" customWidth="1"/>
  </cols>
  <sheetData>
    <row r="1" spans="1:6" ht="13.5">
      <c r="A1" s="708"/>
      <c r="B1" s="598" t="s">
        <v>871</v>
      </c>
      <c r="C1" s="655"/>
      <c r="D1" s="134"/>
      <c r="E1" s="134"/>
      <c r="F1" s="599"/>
    </row>
    <row r="2" spans="1:6" ht="12.75">
      <c r="A2" s="709"/>
      <c r="B2" s="600"/>
      <c r="C2" s="656"/>
      <c r="D2" s="600"/>
      <c r="E2" s="600"/>
      <c r="F2" s="599"/>
    </row>
    <row r="3" spans="1:6" ht="25.5">
      <c r="A3" s="710"/>
      <c r="B3" s="602" t="s">
        <v>1175</v>
      </c>
      <c r="C3" s="657" t="s">
        <v>940</v>
      </c>
      <c r="D3" s="604" t="s">
        <v>1151</v>
      </c>
      <c r="E3" s="659" t="s">
        <v>405</v>
      </c>
      <c r="F3" s="660" t="s">
        <v>942</v>
      </c>
    </row>
    <row r="4" spans="1:6" ht="12.75">
      <c r="A4" s="711"/>
      <c r="B4" s="190">
        <v>1</v>
      </c>
      <c r="C4" s="179">
        <v>2</v>
      </c>
      <c r="D4" s="191">
        <v>3</v>
      </c>
      <c r="E4" s="191">
        <v>4</v>
      </c>
      <c r="F4" s="192" t="s">
        <v>943</v>
      </c>
    </row>
    <row r="5" spans="1:6" ht="12.75">
      <c r="A5" s="712"/>
      <c r="B5" s="457"/>
      <c r="C5" s="593"/>
      <c r="D5" s="607"/>
      <c r="E5" s="466"/>
      <c r="F5" s="466"/>
    </row>
    <row r="6" spans="1:6" ht="13.5">
      <c r="A6" s="725"/>
      <c r="B6" s="460" t="s">
        <v>463</v>
      </c>
      <c r="C6" s="593"/>
      <c r="D6" s="607"/>
      <c r="E6" s="466"/>
      <c r="F6" s="466" t="str">
        <f>IF(D6&lt;&gt;0,D6*E6," ")</f>
        <v> </v>
      </c>
    </row>
    <row r="7" spans="1:6" ht="12.75">
      <c r="A7" s="712"/>
      <c r="B7" s="457"/>
      <c r="C7" s="593"/>
      <c r="D7" s="607"/>
      <c r="E7" s="466"/>
      <c r="F7" s="466" t="str">
        <f>IF(D7&lt;&gt;0,D7*E7," ")</f>
        <v> </v>
      </c>
    </row>
    <row r="8" spans="1:6" ht="43.5" customHeight="1">
      <c r="A8" s="713"/>
      <c r="B8" s="1298" t="s">
        <v>395</v>
      </c>
      <c r="C8" s="1299"/>
      <c r="D8" s="1299"/>
      <c r="E8" s="1299"/>
      <c r="F8" s="1300"/>
    </row>
    <row r="9" spans="1:6" ht="51" customHeight="1">
      <c r="A9" s="713"/>
      <c r="B9" s="1298" t="s">
        <v>396</v>
      </c>
      <c r="C9" s="1299"/>
      <c r="D9" s="1299"/>
      <c r="E9" s="1299"/>
      <c r="F9" s="1300"/>
    </row>
    <row r="10" spans="1:6" ht="56.25" customHeight="1">
      <c r="A10" s="713"/>
      <c r="B10" s="1298" t="s">
        <v>397</v>
      </c>
      <c r="C10" s="1299"/>
      <c r="D10" s="1299"/>
      <c r="E10" s="1299"/>
      <c r="F10" s="1300"/>
    </row>
    <row r="11" spans="1:6" ht="40.5" customHeight="1">
      <c r="A11" s="713"/>
      <c r="B11" s="1298" t="s">
        <v>398</v>
      </c>
      <c r="C11" s="1299"/>
      <c r="D11" s="1299"/>
      <c r="E11" s="1299"/>
      <c r="F11" s="1300"/>
    </row>
    <row r="12" spans="1:6" ht="37.5" customHeight="1">
      <c r="A12" s="713"/>
      <c r="B12" s="1298" t="s">
        <v>287</v>
      </c>
      <c r="C12" s="1299"/>
      <c r="D12" s="1299"/>
      <c r="E12" s="1299"/>
      <c r="F12" s="1300"/>
    </row>
    <row r="13" spans="1:6" s="465" customFormat="1" ht="12.75">
      <c r="A13" s="713"/>
      <c r="B13" s="611"/>
      <c r="C13" s="594"/>
      <c r="D13" s="610"/>
      <c r="E13" s="651"/>
      <c r="F13" s="652"/>
    </row>
    <row r="14" spans="1:6" ht="132">
      <c r="A14" s="1295">
        <v>1</v>
      </c>
      <c r="B14" s="403" t="s">
        <v>501</v>
      </c>
      <c r="C14" s="594"/>
      <c r="D14" s="610"/>
      <c r="E14" s="651"/>
      <c r="F14" s="652"/>
    </row>
    <row r="15" spans="1:6" ht="60">
      <c r="A15" s="1296"/>
      <c r="B15" s="403" t="s">
        <v>407</v>
      </c>
      <c r="C15" s="594"/>
      <c r="D15" s="610"/>
      <c r="E15" s="651"/>
      <c r="F15" s="652"/>
    </row>
    <row r="16" spans="1:6" ht="12.75">
      <c r="A16" s="1296"/>
      <c r="B16" s="403" t="s">
        <v>408</v>
      </c>
      <c r="C16" s="594"/>
      <c r="D16" s="610"/>
      <c r="E16" s="651"/>
      <c r="F16" s="652"/>
    </row>
    <row r="17" spans="1:6" ht="12.75">
      <c r="A17" s="1296"/>
      <c r="B17" s="403" t="s">
        <v>409</v>
      </c>
      <c r="C17" s="594"/>
      <c r="D17" s="610"/>
      <c r="E17" s="651"/>
      <c r="F17" s="652"/>
    </row>
    <row r="18" spans="1:6" ht="12.75">
      <c r="A18" s="1296"/>
      <c r="B18" s="623" t="s">
        <v>410</v>
      </c>
      <c r="C18" s="594"/>
      <c r="D18" s="610"/>
      <c r="E18" s="651"/>
      <c r="F18" s="652"/>
    </row>
    <row r="19" spans="1:6" ht="12.75">
      <c r="A19" s="1296"/>
      <c r="B19" s="623" t="s">
        <v>411</v>
      </c>
      <c r="C19" s="594"/>
      <c r="D19" s="610"/>
      <c r="E19" s="651"/>
      <c r="F19" s="652"/>
    </row>
    <row r="20" spans="1:6" ht="12.75">
      <c r="A20" s="1296"/>
      <c r="B20" s="403" t="s">
        <v>412</v>
      </c>
      <c r="C20" s="594"/>
      <c r="D20" s="610"/>
      <c r="E20" s="651"/>
      <c r="F20" s="652"/>
    </row>
    <row r="21" spans="1:6" ht="12.75">
      <c r="A21" s="1296"/>
      <c r="B21" s="403" t="s">
        <v>413</v>
      </c>
      <c r="C21" s="594"/>
      <c r="D21" s="610"/>
      <c r="E21" s="651"/>
      <c r="F21" s="652"/>
    </row>
    <row r="22" spans="1:6" ht="12.75">
      <c r="A22" s="1296"/>
      <c r="B22" s="403" t="s">
        <v>502</v>
      </c>
      <c r="C22" s="594"/>
      <c r="D22" s="610"/>
      <c r="E22" s="651"/>
      <c r="F22" s="652"/>
    </row>
    <row r="23" spans="1:6" ht="12.75">
      <c r="A23" s="1296"/>
      <c r="B23" s="403" t="s">
        <v>414</v>
      </c>
      <c r="C23" s="594"/>
      <c r="D23" s="610"/>
      <c r="E23" s="651"/>
      <c r="F23" s="652"/>
    </row>
    <row r="24" spans="1:6" ht="12.75">
      <c r="A24" s="1296"/>
      <c r="B24" s="403" t="s">
        <v>415</v>
      </c>
      <c r="C24" s="594" t="s">
        <v>1140</v>
      </c>
      <c r="D24" s="610">
        <v>2</v>
      </c>
      <c r="E24" s="651"/>
      <c r="F24" s="624" t="str">
        <f>IF(($D24*E24)=0," ",($D24*E24))</f>
        <v> </v>
      </c>
    </row>
    <row r="25" spans="1:6" ht="12.75">
      <c r="A25" s="1296"/>
      <c r="B25" s="623"/>
      <c r="C25" s="594"/>
      <c r="D25" s="610"/>
      <c r="E25" s="651"/>
      <c r="F25" s="652"/>
    </row>
    <row r="26" spans="1:6" ht="12.75">
      <c r="A26" s="1296"/>
      <c r="B26" s="623" t="s">
        <v>416</v>
      </c>
      <c r="C26" s="594"/>
      <c r="D26" s="610"/>
      <c r="E26" s="651"/>
      <c r="F26" s="652"/>
    </row>
    <row r="27" spans="1:6" ht="12.75">
      <c r="A27" s="1296"/>
      <c r="B27" s="403" t="s">
        <v>412</v>
      </c>
      <c r="C27" s="594"/>
      <c r="D27" s="610"/>
      <c r="E27" s="651"/>
      <c r="F27" s="652"/>
    </row>
    <row r="28" spans="1:6" ht="12.75">
      <c r="A28" s="1296"/>
      <c r="B28" s="403" t="s">
        <v>417</v>
      </c>
      <c r="C28" s="594"/>
      <c r="D28" s="610"/>
      <c r="E28" s="651"/>
      <c r="F28" s="652"/>
    </row>
    <row r="29" spans="1:6" ht="12.75">
      <c r="A29" s="1296"/>
      <c r="B29" s="403" t="s">
        <v>502</v>
      </c>
      <c r="C29" s="594"/>
      <c r="D29" s="610"/>
      <c r="E29" s="651"/>
      <c r="F29" s="652"/>
    </row>
    <row r="30" spans="1:6" ht="12.75">
      <c r="A30" s="1296"/>
      <c r="B30" s="403" t="s">
        <v>418</v>
      </c>
      <c r="C30" s="594"/>
      <c r="D30" s="610"/>
      <c r="E30" s="651"/>
      <c r="F30" s="652"/>
    </row>
    <row r="31" spans="1:6" ht="12.75">
      <c r="A31" s="1296"/>
      <c r="B31" s="403" t="s">
        <v>415</v>
      </c>
      <c r="C31" s="594" t="s">
        <v>1140</v>
      </c>
      <c r="D31" s="610">
        <v>8</v>
      </c>
      <c r="E31" s="651"/>
      <c r="F31" s="652" t="str">
        <f>IF((D31*E31)=0," ",(D31*E31))</f>
        <v> </v>
      </c>
    </row>
    <row r="32" spans="1:6" ht="12.75">
      <c r="A32" s="1296"/>
      <c r="B32" s="623"/>
      <c r="C32" s="594"/>
      <c r="D32" s="610"/>
      <c r="E32" s="651"/>
      <c r="F32" s="652"/>
    </row>
    <row r="33" spans="1:6" ht="12.75">
      <c r="A33" s="1296"/>
      <c r="B33" s="623" t="s">
        <v>419</v>
      </c>
      <c r="C33" s="594"/>
      <c r="D33" s="610"/>
      <c r="E33" s="651"/>
      <c r="F33" s="652"/>
    </row>
    <row r="34" spans="1:6" ht="12.75">
      <c r="A34" s="1296"/>
      <c r="B34" s="403" t="s">
        <v>412</v>
      </c>
      <c r="C34" s="594"/>
      <c r="D34" s="610"/>
      <c r="E34" s="651"/>
      <c r="F34" s="652"/>
    </row>
    <row r="35" spans="1:6" ht="12.75">
      <c r="A35" s="1296"/>
      <c r="B35" s="403" t="s">
        <v>420</v>
      </c>
      <c r="C35" s="594"/>
      <c r="D35" s="610"/>
      <c r="E35" s="651"/>
      <c r="F35" s="652"/>
    </row>
    <row r="36" spans="1:6" ht="12.75">
      <c r="A36" s="1296"/>
      <c r="B36" s="403" t="s">
        <v>502</v>
      </c>
      <c r="C36" s="594"/>
      <c r="D36" s="610"/>
      <c r="E36" s="651"/>
      <c r="F36" s="652"/>
    </row>
    <row r="37" spans="1:6" ht="12.75">
      <c r="A37" s="1296"/>
      <c r="B37" s="403" t="s">
        <v>421</v>
      </c>
      <c r="C37" s="594"/>
      <c r="D37" s="610"/>
      <c r="E37" s="651"/>
      <c r="F37" s="652"/>
    </row>
    <row r="38" spans="1:6" ht="12.75">
      <c r="A38" s="1296"/>
      <c r="B38" s="403" t="s">
        <v>503</v>
      </c>
      <c r="C38" s="594" t="s">
        <v>1140</v>
      </c>
      <c r="D38" s="610">
        <v>3</v>
      </c>
      <c r="E38" s="651"/>
      <c r="F38" s="652" t="str">
        <f>IF((D38*E38)=0," ",(D38*E38))</f>
        <v> </v>
      </c>
    </row>
    <row r="39" spans="1:6" ht="12.75">
      <c r="A39" s="1296"/>
      <c r="B39" s="623"/>
      <c r="C39" s="594"/>
      <c r="D39" s="610"/>
      <c r="E39" s="651"/>
      <c r="F39" s="652"/>
    </row>
    <row r="40" spans="1:6" ht="12.75">
      <c r="A40" s="1296"/>
      <c r="B40" s="623" t="s">
        <v>422</v>
      </c>
      <c r="C40" s="594"/>
      <c r="D40" s="610"/>
      <c r="E40" s="651"/>
      <c r="F40" s="652"/>
    </row>
    <row r="41" spans="1:6" ht="12.75">
      <c r="A41" s="1296"/>
      <c r="B41" s="403" t="s">
        <v>412</v>
      </c>
      <c r="C41" s="594"/>
      <c r="D41" s="610"/>
      <c r="E41" s="651"/>
      <c r="F41" s="652"/>
    </row>
    <row r="42" spans="1:6" ht="12.75">
      <c r="A42" s="1296"/>
      <c r="B42" s="403" t="s">
        <v>423</v>
      </c>
      <c r="C42" s="594"/>
      <c r="D42" s="610"/>
      <c r="E42" s="651"/>
      <c r="F42" s="652"/>
    </row>
    <row r="43" spans="1:6" ht="12.75">
      <c r="A43" s="1296"/>
      <c r="B43" s="403" t="s">
        <v>502</v>
      </c>
      <c r="C43" s="594"/>
      <c r="D43" s="610"/>
      <c r="E43" s="651"/>
      <c r="F43" s="652"/>
    </row>
    <row r="44" spans="1:6" ht="12.75">
      <c r="A44" s="1296"/>
      <c r="B44" s="403" t="s">
        <v>424</v>
      </c>
      <c r="C44" s="594"/>
      <c r="D44" s="610"/>
      <c r="E44" s="651"/>
      <c r="F44" s="652"/>
    </row>
    <row r="45" spans="1:6" ht="12.75">
      <c r="A45" s="1297"/>
      <c r="B45" s="403" t="s">
        <v>425</v>
      </c>
      <c r="C45" s="594" t="s">
        <v>1140</v>
      </c>
      <c r="D45" s="610">
        <v>2</v>
      </c>
      <c r="E45" s="651"/>
      <c r="F45" s="652" t="str">
        <f>IF((D45*E45)=0," ",(D45*E45))</f>
        <v> </v>
      </c>
    </row>
    <row r="46" spans="1:6" ht="36">
      <c r="A46" s="1295">
        <f>1+A14</f>
        <v>2</v>
      </c>
      <c r="B46" s="403" t="s">
        <v>426</v>
      </c>
      <c r="C46" s="594"/>
      <c r="D46" s="610"/>
      <c r="E46" s="651"/>
      <c r="F46" s="652"/>
    </row>
    <row r="47" spans="1:6" ht="12.75">
      <c r="A47" s="1296"/>
      <c r="B47" s="403" t="s">
        <v>317</v>
      </c>
      <c r="C47" s="594"/>
      <c r="D47" s="610"/>
      <c r="E47" s="651"/>
      <c r="F47" s="652"/>
    </row>
    <row r="48" spans="1:6" ht="12.75">
      <c r="A48" s="1296"/>
      <c r="B48" s="403" t="s">
        <v>368</v>
      </c>
      <c r="C48" s="594" t="s">
        <v>1140</v>
      </c>
      <c r="D48" s="610">
        <v>10</v>
      </c>
      <c r="E48" s="651"/>
      <c r="F48" s="652" t="str">
        <f>IF((D48*E48)=0," ",(D48*E48))</f>
        <v> </v>
      </c>
    </row>
    <row r="49" spans="1:6" ht="12.75">
      <c r="A49" s="1297"/>
      <c r="B49" s="403" t="s">
        <v>427</v>
      </c>
      <c r="C49" s="594" t="s">
        <v>1140</v>
      </c>
      <c r="D49" s="610">
        <v>5</v>
      </c>
      <c r="E49" s="651"/>
      <c r="F49" s="652" t="str">
        <f>IF((D49*E49)=0," ",(D49*E49))</f>
        <v> </v>
      </c>
    </row>
    <row r="50" spans="1:6" ht="36">
      <c r="A50" s="1295">
        <f>1+A46</f>
        <v>3</v>
      </c>
      <c r="B50" s="403" t="s">
        <v>504</v>
      </c>
      <c r="C50" s="594"/>
      <c r="D50" s="610"/>
      <c r="E50" s="651"/>
      <c r="F50" s="652"/>
    </row>
    <row r="51" spans="1:6" ht="12.75">
      <c r="A51" s="1296"/>
      <c r="B51" s="403" t="s">
        <v>346</v>
      </c>
      <c r="C51" s="594"/>
      <c r="D51" s="610"/>
      <c r="E51" s="651"/>
      <c r="F51" s="652"/>
    </row>
    <row r="52" spans="1:6" ht="12.75">
      <c r="A52" s="1296"/>
      <c r="B52" s="403" t="s">
        <v>428</v>
      </c>
      <c r="C52" s="594" t="s">
        <v>1140</v>
      </c>
      <c r="D52" s="610">
        <v>15</v>
      </c>
      <c r="E52" s="651"/>
      <c r="F52" s="652" t="str">
        <f>IF((D52*E52)=0," ",(D52*E52))</f>
        <v> </v>
      </c>
    </row>
    <row r="53" spans="1:6" ht="12.75">
      <c r="A53" s="1297"/>
      <c r="B53" s="403" t="s">
        <v>429</v>
      </c>
      <c r="C53" s="594" t="s">
        <v>1140</v>
      </c>
      <c r="D53" s="610">
        <v>3</v>
      </c>
      <c r="E53" s="651"/>
      <c r="F53" s="652" t="str">
        <f>IF((D53*E53)=0," ",(D53*E53))</f>
        <v> </v>
      </c>
    </row>
    <row r="54" spans="1:6" ht="36">
      <c r="A54" s="1295">
        <f>1+A50</f>
        <v>4</v>
      </c>
      <c r="B54" s="403" t="s">
        <v>430</v>
      </c>
      <c r="C54" s="594"/>
      <c r="D54" s="610"/>
      <c r="E54" s="651"/>
      <c r="F54" s="652"/>
    </row>
    <row r="55" spans="1:6" ht="12.75">
      <c r="A55" s="1296"/>
      <c r="B55" s="403" t="s">
        <v>346</v>
      </c>
      <c r="C55" s="594"/>
      <c r="D55" s="610"/>
      <c r="E55" s="651"/>
      <c r="F55" s="652"/>
    </row>
    <row r="56" spans="1:6" ht="12.75">
      <c r="A56" s="1296"/>
      <c r="B56" s="403" t="s">
        <v>431</v>
      </c>
      <c r="C56" s="594"/>
      <c r="D56" s="610"/>
      <c r="E56" s="651"/>
      <c r="F56" s="652"/>
    </row>
    <row r="57" spans="1:6" ht="12.75">
      <c r="A57" s="1297"/>
      <c r="B57" s="403" t="s">
        <v>505</v>
      </c>
      <c r="C57" s="594" t="s">
        <v>1140</v>
      </c>
      <c r="D57" s="610">
        <v>15</v>
      </c>
      <c r="E57" s="651"/>
      <c r="F57" s="652" t="str">
        <f>IF((D57*E57)=0," ",(D57*E57))</f>
        <v> </v>
      </c>
    </row>
    <row r="58" spans="1:6" ht="36">
      <c r="A58" s="1295">
        <f>1+A54</f>
        <v>5</v>
      </c>
      <c r="B58" s="403" t="s">
        <v>432</v>
      </c>
      <c r="C58" s="594"/>
      <c r="D58" s="610"/>
      <c r="E58" s="651"/>
      <c r="F58" s="652"/>
    </row>
    <row r="59" spans="1:6" ht="12.75">
      <c r="A59" s="1296"/>
      <c r="B59" s="403" t="s">
        <v>317</v>
      </c>
      <c r="C59" s="594"/>
      <c r="D59" s="610"/>
      <c r="E59" s="651"/>
      <c r="F59" s="652"/>
    </row>
    <row r="60" spans="1:6" ht="12.75">
      <c r="A60" s="1296"/>
      <c r="B60" s="403" t="s">
        <v>433</v>
      </c>
      <c r="C60" s="594"/>
      <c r="D60" s="610"/>
      <c r="E60" s="651"/>
      <c r="F60" s="652"/>
    </row>
    <row r="61" spans="1:6" ht="12.75">
      <c r="A61" s="1297"/>
      <c r="B61" s="403" t="s">
        <v>506</v>
      </c>
      <c r="C61" s="594" t="s">
        <v>1140</v>
      </c>
      <c r="D61" s="610">
        <v>15</v>
      </c>
      <c r="E61" s="651"/>
      <c r="F61" s="652" t="str">
        <f>IF((D61*E61)=0," ",(D61*E61))</f>
        <v> </v>
      </c>
    </row>
    <row r="62" spans="1:6" ht="96">
      <c r="A62" s="1295">
        <f>1+A58</f>
        <v>6</v>
      </c>
      <c r="B62" s="403" t="s">
        <v>434</v>
      </c>
      <c r="C62" s="594"/>
      <c r="D62" s="610"/>
      <c r="E62" s="651"/>
      <c r="F62" s="652"/>
    </row>
    <row r="63" spans="1:6" ht="12.75">
      <c r="A63" s="1296"/>
      <c r="B63" s="403" t="s">
        <v>435</v>
      </c>
      <c r="C63" s="594"/>
      <c r="D63" s="610"/>
      <c r="E63" s="651"/>
      <c r="F63" s="652"/>
    </row>
    <row r="64" spans="1:6" ht="12.75">
      <c r="A64" s="1297"/>
      <c r="B64" s="403" t="s">
        <v>436</v>
      </c>
      <c r="C64" s="594" t="s">
        <v>884</v>
      </c>
      <c r="D64" s="610">
        <v>150</v>
      </c>
      <c r="E64" s="651"/>
      <c r="F64" s="652" t="str">
        <f>IF((D64*E64)=0," ",(D64*E64))</f>
        <v> </v>
      </c>
    </row>
    <row r="65" spans="1:6" ht="120">
      <c r="A65" s="1295">
        <f>1+A62</f>
        <v>7</v>
      </c>
      <c r="B65" s="403" t="s">
        <v>437</v>
      </c>
      <c r="C65" s="594"/>
      <c r="D65" s="610"/>
      <c r="E65" s="651"/>
      <c r="F65" s="652"/>
    </row>
    <row r="66" spans="1:6" ht="12.75">
      <c r="A66" s="1296"/>
      <c r="B66" s="403" t="s">
        <v>438</v>
      </c>
      <c r="C66" s="594"/>
      <c r="D66" s="610"/>
      <c r="E66" s="651"/>
      <c r="F66" s="652"/>
    </row>
    <row r="67" spans="1:6" ht="12.75">
      <c r="A67" s="1296"/>
      <c r="B67" s="403" t="s">
        <v>439</v>
      </c>
      <c r="C67" s="594" t="s">
        <v>1140</v>
      </c>
      <c r="D67" s="610">
        <v>2</v>
      </c>
      <c r="E67" s="651"/>
      <c r="F67" s="652" t="str">
        <f aca="true" t="shared" si="0" ref="F67:F73">IF((D67*E67)=0," ",(D67*E67))</f>
        <v> </v>
      </c>
    </row>
    <row r="68" spans="1:6" ht="12.75">
      <c r="A68" s="1296"/>
      <c r="B68" s="403" t="s">
        <v>440</v>
      </c>
      <c r="C68" s="594" t="s">
        <v>1140</v>
      </c>
      <c r="D68" s="610">
        <v>2</v>
      </c>
      <c r="E68" s="651"/>
      <c r="F68" s="652" t="str">
        <f t="shared" si="0"/>
        <v> </v>
      </c>
    </row>
    <row r="69" spans="1:6" ht="12.75">
      <c r="A69" s="1296"/>
      <c r="B69" s="403" t="s">
        <v>441</v>
      </c>
      <c r="C69" s="594" t="s">
        <v>1140</v>
      </c>
      <c r="D69" s="610">
        <v>1</v>
      </c>
      <c r="E69" s="651"/>
      <c r="F69" s="652" t="str">
        <f t="shared" si="0"/>
        <v> </v>
      </c>
    </row>
    <row r="70" spans="1:6" ht="12.75">
      <c r="A70" s="1296"/>
      <c r="B70" s="403" t="s">
        <v>442</v>
      </c>
      <c r="C70" s="594" t="s">
        <v>1140</v>
      </c>
      <c r="D70" s="610">
        <v>1</v>
      </c>
      <c r="E70" s="651"/>
      <c r="F70" s="652" t="str">
        <f t="shared" si="0"/>
        <v> </v>
      </c>
    </row>
    <row r="71" spans="1:6" ht="12.75">
      <c r="A71" s="1296"/>
      <c r="B71" s="403" t="s">
        <v>443</v>
      </c>
      <c r="C71" s="594" t="s">
        <v>1140</v>
      </c>
      <c r="D71" s="610">
        <v>4</v>
      </c>
      <c r="E71" s="651"/>
      <c r="F71" s="652" t="str">
        <f t="shared" si="0"/>
        <v> </v>
      </c>
    </row>
    <row r="72" spans="1:6" ht="12.75">
      <c r="A72" s="1296"/>
      <c r="B72" s="403" t="s">
        <v>444</v>
      </c>
      <c r="C72" s="594" t="s">
        <v>1140</v>
      </c>
      <c r="D72" s="610">
        <v>1</v>
      </c>
      <c r="E72" s="651"/>
      <c r="F72" s="652" t="str">
        <f t="shared" si="0"/>
        <v> </v>
      </c>
    </row>
    <row r="73" spans="1:6" ht="12.75">
      <c r="A73" s="1297"/>
      <c r="B73" s="403" t="s">
        <v>445</v>
      </c>
      <c r="C73" s="594" t="s">
        <v>1140</v>
      </c>
      <c r="D73" s="610">
        <v>1</v>
      </c>
      <c r="E73" s="651"/>
      <c r="F73" s="652" t="str">
        <f t="shared" si="0"/>
        <v> </v>
      </c>
    </row>
    <row r="74" spans="1:6" ht="60">
      <c r="A74" s="1295">
        <f>1+A65</f>
        <v>8</v>
      </c>
      <c r="B74" s="403" t="s">
        <v>446</v>
      </c>
      <c r="C74" s="594"/>
      <c r="D74" s="610"/>
      <c r="E74" s="651"/>
      <c r="F74" s="652"/>
    </row>
    <row r="75" spans="1:6" ht="12.75">
      <c r="A75" s="1296"/>
      <c r="B75" s="403" t="s">
        <v>438</v>
      </c>
      <c r="C75" s="594"/>
      <c r="D75" s="610"/>
      <c r="E75" s="651"/>
      <c r="F75" s="652"/>
    </row>
    <row r="76" spans="1:6" ht="12.75">
      <c r="A76" s="1297"/>
      <c r="B76" s="403" t="s">
        <v>447</v>
      </c>
      <c r="C76" s="594" t="s">
        <v>1140</v>
      </c>
      <c r="D76" s="610">
        <v>24</v>
      </c>
      <c r="E76" s="651"/>
      <c r="F76" s="652" t="str">
        <f>IF((D76*E76)=0," ",(D76*E76))</f>
        <v> </v>
      </c>
    </row>
    <row r="77" spans="1:6" ht="84">
      <c r="A77" s="1295">
        <f>1+A74</f>
        <v>9</v>
      </c>
      <c r="B77" s="403" t="s">
        <v>448</v>
      </c>
      <c r="C77" s="594"/>
      <c r="D77" s="610"/>
      <c r="E77" s="651"/>
      <c r="F77" s="652"/>
    </row>
    <row r="78" spans="1:6" ht="12.75">
      <c r="A78" s="1296"/>
      <c r="B78" s="403" t="s">
        <v>346</v>
      </c>
      <c r="C78" s="594"/>
      <c r="D78" s="610"/>
      <c r="E78" s="651"/>
      <c r="F78" s="652"/>
    </row>
    <row r="79" spans="1:6" ht="12.75">
      <c r="A79" s="1297"/>
      <c r="B79" s="403" t="s">
        <v>449</v>
      </c>
      <c r="C79" s="594" t="s">
        <v>1140</v>
      </c>
      <c r="D79" s="610">
        <v>12</v>
      </c>
      <c r="E79" s="651"/>
      <c r="F79" s="652" t="str">
        <f>IF((D79*E79)=0," ",(D79*E79))</f>
        <v> </v>
      </c>
    </row>
    <row r="80" spans="1:6" ht="36">
      <c r="A80" s="1295">
        <f>1+A77</f>
        <v>10</v>
      </c>
      <c r="B80" s="403" t="s">
        <v>450</v>
      </c>
      <c r="C80" s="594"/>
      <c r="D80" s="610"/>
      <c r="E80" s="651"/>
      <c r="F80" s="652"/>
    </row>
    <row r="81" spans="1:6" ht="12.75">
      <c r="A81" s="1296"/>
      <c r="B81" s="403" t="s">
        <v>346</v>
      </c>
      <c r="C81" s="594"/>
      <c r="D81" s="610"/>
      <c r="E81" s="651"/>
      <c r="F81" s="652"/>
    </row>
    <row r="82" spans="1:6" ht="12.75">
      <c r="A82" s="1297"/>
      <c r="B82" s="403" t="s">
        <v>451</v>
      </c>
      <c r="C82" s="594" t="s">
        <v>1140</v>
      </c>
      <c r="D82" s="610">
        <v>12</v>
      </c>
      <c r="E82" s="651"/>
      <c r="F82" s="652" t="str">
        <f>IF((D82*E82)=0," ",(D82*E82))</f>
        <v> </v>
      </c>
    </row>
    <row r="83" spans="1:6" ht="36">
      <c r="A83" s="1295">
        <f>1+A80</f>
        <v>11</v>
      </c>
      <c r="B83" s="403" t="s">
        <v>507</v>
      </c>
      <c r="C83" s="594"/>
      <c r="D83" s="610"/>
      <c r="E83" s="651"/>
      <c r="F83" s="652"/>
    </row>
    <row r="84" spans="1:6" ht="12.75">
      <c r="A84" s="1297"/>
      <c r="B84" s="403" t="s">
        <v>452</v>
      </c>
      <c r="C84" s="594" t="s">
        <v>1140</v>
      </c>
      <c r="D84" s="610">
        <v>12</v>
      </c>
      <c r="E84" s="651"/>
      <c r="F84" s="652" t="str">
        <f>IF((D84*E84)=0," ",(D84*E84))</f>
        <v> </v>
      </c>
    </row>
    <row r="85" spans="1:6" ht="96">
      <c r="A85" s="1295">
        <f>1+A83</f>
        <v>12</v>
      </c>
      <c r="B85" s="403" t="s">
        <v>453</v>
      </c>
      <c r="C85" s="594"/>
      <c r="D85" s="610"/>
      <c r="E85" s="651"/>
      <c r="F85" s="652"/>
    </row>
    <row r="86" spans="1:6" ht="12.75">
      <c r="A86" s="1296"/>
      <c r="B86" s="403" t="s">
        <v>454</v>
      </c>
      <c r="C86" s="594"/>
      <c r="D86" s="610"/>
      <c r="E86" s="651"/>
      <c r="F86" s="652"/>
    </row>
    <row r="87" spans="1:6" ht="12.75">
      <c r="A87" s="1296"/>
      <c r="B87" s="403" t="s">
        <v>455</v>
      </c>
      <c r="C87" s="594" t="s">
        <v>884</v>
      </c>
      <c r="D87" s="610">
        <v>80</v>
      </c>
      <c r="E87" s="651"/>
      <c r="F87" s="652" t="str">
        <f>IF((D87*E87)=0," ",(D87*E87))</f>
        <v> </v>
      </c>
    </row>
    <row r="88" spans="1:6" ht="12.75">
      <c r="A88" s="1297"/>
      <c r="B88" s="403" t="s">
        <v>456</v>
      </c>
      <c r="C88" s="594" t="s">
        <v>884</v>
      </c>
      <c r="D88" s="610">
        <v>110</v>
      </c>
      <c r="E88" s="651"/>
      <c r="F88" s="652" t="str">
        <f>IF((D88*E88)=0," ",(D88*E88))</f>
        <v> </v>
      </c>
    </row>
    <row r="89" spans="1:6" ht="96">
      <c r="A89" s="1295">
        <f>1+A85</f>
        <v>13</v>
      </c>
      <c r="B89" s="403" t="s">
        <v>457</v>
      </c>
      <c r="C89" s="594"/>
      <c r="D89" s="610"/>
      <c r="E89" s="651"/>
      <c r="F89" s="652"/>
    </row>
    <row r="90" spans="1:6" ht="12.75">
      <c r="A90" s="1296"/>
      <c r="B90" s="403" t="s">
        <v>454</v>
      </c>
      <c r="C90" s="594"/>
      <c r="D90" s="610"/>
      <c r="E90" s="651"/>
      <c r="F90" s="652"/>
    </row>
    <row r="91" spans="1:6" ht="12.75">
      <c r="A91" s="1296"/>
      <c r="B91" s="403" t="s">
        <v>458</v>
      </c>
      <c r="C91" s="594" t="s">
        <v>884</v>
      </c>
      <c r="D91" s="610">
        <v>30</v>
      </c>
      <c r="E91" s="651"/>
      <c r="F91" s="652" t="str">
        <f aca="true" t="shared" si="1" ref="F91:F96">IF((D91*E91)=0," ",(D91*E91))</f>
        <v> </v>
      </c>
    </row>
    <row r="92" spans="1:6" ht="12.75">
      <c r="A92" s="1296"/>
      <c r="B92" s="403" t="s">
        <v>459</v>
      </c>
      <c r="C92" s="594" t="s">
        <v>884</v>
      </c>
      <c r="D92" s="610">
        <v>250</v>
      </c>
      <c r="E92" s="651"/>
      <c r="F92" s="652" t="str">
        <f t="shared" si="1"/>
        <v> </v>
      </c>
    </row>
    <row r="93" spans="1:6" ht="12.75">
      <c r="A93" s="1296"/>
      <c r="B93" s="403" t="s">
        <v>460</v>
      </c>
      <c r="C93" s="594" t="s">
        <v>884</v>
      </c>
      <c r="D93" s="610">
        <v>110</v>
      </c>
      <c r="E93" s="651"/>
      <c r="F93" s="652" t="str">
        <f t="shared" si="1"/>
        <v> </v>
      </c>
    </row>
    <row r="94" spans="1:6" ht="12.75">
      <c r="A94" s="1296"/>
      <c r="B94" s="403" t="s">
        <v>461</v>
      </c>
      <c r="C94" s="594" t="s">
        <v>884</v>
      </c>
      <c r="D94" s="610">
        <v>80</v>
      </c>
      <c r="E94" s="651"/>
      <c r="F94" s="652" t="str">
        <f t="shared" si="1"/>
        <v> </v>
      </c>
    </row>
    <row r="95" spans="1:6" ht="12.75">
      <c r="A95" s="1297"/>
      <c r="B95" s="403" t="s">
        <v>462</v>
      </c>
      <c r="C95" s="594" t="s">
        <v>884</v>
      </c>
      <c r="D95" s="610">
        <v>30</v>
      </c>
      <c r="E95" s="651"/>
      <c r="F95" s="652" t="str">
        <f t="shared" si="1"/>
        <v> </v>
      </c>
    </row>
    <row r="96" spans="1:6" ht="24.75" thickBot="1">
      <c r="A96" s="719">
        <f>1+A89</f>
        <v>14</v>
      </c>
      <c r="B96" s="626" t="s">
        <v>394</v>
      </c>
      <c r="C96" s="595" t="s">
        <v>1168</v>
      </c>
      <c r="D96" s="614">
        <v>1</v>
      </c>
      <c r="E96" s="653"/>
      <c r="F96" s="654" t="str">
        <f t="shared" si="1"/>
        <v> </v>
      </c>
    </row>
    <row r="97" spans="1:6" ht="29.25" customHeight="1" thickBot="1">
      <c r="A97" s="726"/>
      <c r="B97" s="467" t="str">
        <f>B6</f>
        <v>5.4.3.2. KONVEKTORJI IN RADIATORJI</v>
      </c>
      <c r="C97" s="658"/>
      <c r="D97" s="629"/>
      <c r="E97" s="473"/>
      <c r="F97" s="468">
        <f>SUM(F24:F96)</f>
        <v>0</v>
      </c>
    </row>
  </sheetData>
  <sheetProtection password="CA21" sheet="1" objects="1" scenarios="1"/>
  <protectedRanges>
    <protectedRange sqref="A8:F12" name="Obseg2"/>
    <protectedRange sqref="E13:E65536 E1:E7" name="Obseg1"/>
  </protectedRanges>
  <mergeCells count="18">
    <mergeCell ref="A65:A73"/>
    <mergeCell ref="A74:A76"/>
    <mergeCell ref="A14:A45"/>
    <mergeCell ref="B8:F8"/>
    <mergeCell ref="B9:F9"/>
    <mergeCell ref="B10:F10"/>
    <mergeCell ref="B11:F11"/>
    <mergeCell ref="B12:F12"/>
    <mergeCell ref="A46:A49"/>
    <mergeCell ref="A50:A53"/>
    <mergeCell ref="A54:A57"/>
    <mergeCell ref="A58:A61"/>
    <mergeCell ref="A62:A64"/>
    <mergeCell ref="A89:A95"/>
    <mergeCell ref="A77:A79"/>
    <mergeCell ref="A80:A82"/>
    <mergeCell ref="A83:A84"/>
    <mergeCell ref="A85:A88"/>
  </mergeCells>
  <printOptions/>
  <pageMargins left="0.984251968503937" right="0.7086614173228347" top="0.984251968503937" bottom="0.9448818897637796" header="0.31496062992125984" footer="0.31496062992125984"/>
  <pageSetup horizontalDpi="300" verticalDpi="300" orientation="portrait" paperSize="9" r:id="rId1"/>
  <headerFooter>
    <oddFooter>&amp;LRazpisna dokumentacija - GRADNJE: POGLAVJE 4&amp;R&amp;P</oddFooter>
  </headerFooter>
</worksheet>
</file>

<file path=xl/worksheets/sheet21.xml><?xml version="1.0" encoding="utf-8"?>
<worksheet xmlns="http://schemas.openxmlformats.org/spreadsheetml/2006/main" xmlns:r="http://schemas.openxmlformats.org/officeDocument/2006/relationships">
  <sheetPr>
    <tabColor rgb="FF00B0F0"/>
  </sheetPr>
  <dimension ref="A1:F45"/>
  <sheetViews>
    <sheetView zoomScalePageLayoutView="0" workbookViewId="0" topLeftCell="A1">
      <selection activeCell="E24" sqref="E24"/>
    </sheetView>
  </sheetViews>
  <sheetFormatPr defaultColWidth="9.00390625" defaultRowHeight="12"/>
  <cols>
    <col min="1" max="1" width="6.75390625" style="722" customWidth="1"/>
    <col min="2" max="2" width="43.625" style="463" customWidth="1"/>
    <col min="3" max="3" width="7.00390625" style="596" customWidth="1"/>
    <col min="4" max="4" width="8.25390625" style="631" customWidth="1"/>
    <col min="5" max="5" width="12.00390625" style="464" customWidth="1"/>
    <col min="6" max="6" width="12.75390625" style="464" customWidth="1"/>
    <col min="7" max="16384" width="9.125" style="456" customWidth="1"/>
  </cols>
  <sheetData>
    <row r="1" spans="1:6" ht="13.5">
      <c r="A1" s="708"/>
      <c r="B1" s="598" t="s">
        <v>871</v>
      </c>
      <c r="C1" s="655"/>
      <c r="D1" s="134"/>
      <c r="E1" s="134"/>
      <c r="F1" s="599"/>
    </row>
    <row r="2" spans="1:6" ht="12.75">
      <c r="A2" s="709"/>
      <c r="B2" s="600"/>
      <c r="C2" s="656"/>
      <c r="D2" s="600"/>
      <c r="E2" s="600"/>
      <c r="F2" s="599"/>
    </row>
    <row r="3" spans="1:6" ht="25.5">
      <c r="A3" s="710"/>
      <c r="B3" s="602" t="s">
        <v>1175</v>
      </c>
      <c r="C3" s="657" t="s">
        <v>940</v>
      </c>
      <c r="D3" s="604" t="s">
        <v>1151</v>
      </c>
      <c r="E3" s="659" t="s">
        <v>405</v>
      </c>
      <c r="F3" s="660" t="s">
        <v>942</v>
      </c>
    </row>
    <row r="4" spans="1:6" ht="12.75">
      <c r="A4" s="711"/>
      <c r="B4" s="190">
        <v>1</v>
      </c>
      <c r="C4" s="179">
        <v>2</v>
      </c>
      <c r="D4" s="191">
        <v>3</v>
      </c>
      <c r="E4" s="191">
        <v>4</v>
      </c>
      <c r="F4" s="192" t="s">
        <v>943</v>
      </c>
    </row>
    <row r="5" spans="1:6" ht="12.75">
      <c r="A5" s="712"/>
      <c r="B5" s="457"/>
      <c r="C5" s="593"/>
      <c r="D5" s="607"/>
      <c r="E5" s="458"/>
      <c r="F5" s="458"/>
    </row>
    <row r="6" spans="1:6" s="446" customFormat="1" ht="13.5">
      <c r="A6" s="713"/>
      <c r="B6" s="608" t="s">
        <v>464</v>
      </c>
      <c r="C6" s="594"/>
      <c r="D6" s="610"/>
      <c r="E6" s="458"/>
      <c r="F6" s="458" t="str">
        <f>IF(D6&lt;&gt;0,D6*E6," ")</f>
        <v> </v>
      </c>
    </row>
    <row r="7" spans="1:6" s="446" customFormat="1" ht="12.75">
      <c r="A7" s="713"/>
      <c r="B7" s="611"/>
      <c r="C7" s="594"/>
      <c r="D7" s="610"/>
      <c r="E7" s="458"/>
      <c r="F7" s="458"/>
    </row>
    <row r="8" spans="1:6" s="447" customFormat="1" ht="45.75" customHeight="1">
      <c r="A8" s="713"/>
      <c r="B8" s="1298" t="s">
        <v>395</v>
      </c>
      <c r="C8" s="1299"/>
      <c r="D8" s="1299"/>
      <c r="E8" s="1299"/>
      <c r="F8" s="1300"/>
    </row>
    <row r="9" spans="1:6" s="447" customFormat="1" ht="49.5" customHeight="1">
      <c r="A9" s="713"/>
      <c r="B9" s="1298" t="s">
        <v>396</v>
      </c>
      <c r="C9" s="1299"/>
      <c r="D9" s="1299"/>
      <c r="E9" s="1299"/>
      <c r="F9" s="1300"/>
    </row>
    <row r="10" spans="1:6" s="447" customFormat="1" ht="56.25" customHeight="1">
      <c r="A10" s="713"/>
      <c r="B10" s="1298" t="s">
        <v>397</v>
      </c>
      <c r="C10" s="1299"/>
      <c r="D10" s="1299"/>
      <c r="E10" s="1299"/>
      <c r="F10" s="1300"/>
    </row>
    <row r="11" spans="1:6" s="447" customFormat="1" ht="50.25" customHeight="1">
      <c r="A11" s="713"/>
      <c r="B11" s="1298" t="s">
        <v>398</v>
      </c>
      <c r="C11" s="1299"/>
      <c r="D11" s="1299"/>
      <c r="E11" s="1299"/>
      <c r="F11" s="1300"/>
    </row>
    <row r="12" spans="1:6" s="447" customFormat="1" ht="27.75" customHeight="1">
      <c r="A12" s="713"/>
      <c r="B12" s="1298" t="s">
        <v>287</v>
      </c>
      <c r="C12" s="1299"/>
      <c r="D12" s="1299"/>
      <c r="E12" s="1299"/>
      <c r="F12" s="1300"/>
    </row>
    <row r="13" spans="1:6" s="447" customFormat="1" ht="12.75">
      <c r="A13" s="713"/>
      <c r="B13" s="611"/>
      <c r="C13" s="594"/>
      <c r="D13" s="610"/>
      <c r="E13" s="459"/>
      <c r="F13" s="624" t="str">
        <f>IF(($D13*E13)=0," ",($D13*E13))</f>
        <v> </v>
      </c>
    </row>
    <row r="14" spans="1:6" ht="141" customHeight="1">
      <c r="A14" s="1295">
        <v>1</v>
      </c>
      <c r="B14" s="662" t="s">
        <v>494</v>
      </c>
      <c r="C14" s="594"/>
      <c r="D14" s="610"/>
      <c r="E14" s="651"/>
      <c r="F14" s="652"/>
    </row>
    <row r="15" spans="1:6" ht="12.75">
      <c r="A15" s="1296"/>
      <c r="B15" s="662" t="s">
        <v>465</v>
      </c>
      <c r="C15" s="594"/>
      <c r="D15" s="610"/>
      <c r="E15" s="651"/>
      <c r="F15" s="652"/>
    </row>
    <row r="16" spans="1:6" ht="24">
      <c r="A16" s="1296"/>
      <c r="B16" s="662" t="s">
        <v>466</v>
      </c>
      <c r="C16" s="594"/>
      <c r="D16" s="610"/>
      <c r="E16" s="651"/>
      <c r="F16" s="652"/>
    </row>
    <row r="17" spans="1:6" ht="12.75">
      <c r="A17" s="1296"/>
      <c r="B17" s="661" t="s">
        <v>508</v>
      </c>
      <c r="C17" s="594"/>
      <c r="D17" s="610"/>
      <c r="E17" s="651"/>
      <c r="F17" s="652"/>
    </row>
    <row r="18" spans="1:6" ht="12.75">
      <c r="A18" s="1296"/>
      <c r="B18" s="661" t="s">
        <v>467</v>
      </c>
      <c r="C18" s="594"/>
      <c r="D18" s="610"/>
      <c r="E18" s="651"/>
      <c r="F18" s="652"/>
    </row>
    <row r="19" spans="1:6" ht="12.75">
      <c r="A19" s="1296"/>
      <c r="B19" s="661" t="s">
        <v>468</v>
      </c>
      <c r="C19" s="594"/>
      <c r="D19" s="610"/>
      <c r="E19" s="651"/>
      <c r="F19" s="652"/>
    </row>
    <row r="20" spans="1:6" ht="12.75">
      <c r="A20" s="1297"/>
      <c r="B20" s="661" t="s">
        <v>469</v>
      </c>
      <c r="C20" s="594" t="s">
        <v>1140</v>
      </c>
      <c r="D20" s="610">
        <v>1</v>
      </c>
      <c r="E20" s="651"/>
      <c r="F20" s="652" t="str">
        <f>IF((D20*E20)=0," ",(D20*E20))</f>
        <v> </v>
      </c>
    </row>
    <row r="21" spans="1:6" ht="150.75" customHeight="1">
      <c r="A21" s="1295">
        <f>1+A14</f>
        <v>2</v>
      </c>
      <c r="B21" s="662" t="s">
        <v>495</v>
      </c>
      <c r="C21" s="594"/>
      <c r="D21" s="610"/>
      <c r="E21" s="651"/>
      <c r="F21" s="652"/>
    </row>
    <row r="22" spans="1:6" ht="12.75">
      <c r="A22" s="1296"/>
      <c r="B22" s="662" t="s">
        <v>465</v>
      </c>
      <c r="C22" s="594"/>
      <c r="D22" s="610"/>
      <c r="E22" s="651"/>
      <c r="F22" s="652"/>
    </row>
    <row r="23" spans="1:6" ht="24">
      <c r="A23" s="1296"/>
      <c r="B23" s="662" t="s">
        <v>470</v>
      </c>
      <c r="C23" s="594"/>
      <c r="D23" s="610"/>
      <c r="E23" s="651"/>
      <c r="F23" s="652"/>
    </row>
    <row r="24" spans="1:6" ht="12.75">
      <c r="A24" s="1297"/>
      <c r="B24" s="661" t="s">
        <v>508</v>
      </c>
      <c r="C24" s="594" t="s">
        <v>1140</v>
      </c>
      <c r="D24" s="610">
        <v>1</v>
      </c>
      <c r="E24" s="651"/>
      <c r="F24" s="652" t="str">
        <f>IF((D24*E24)=0," ",(D24*E24))</f>
        <v> </v>
      </c>
    </row>
    <row r="25" spans="1:6" ht="24">
      <c r="A25" s="1295">
        <f>1+A21</f>
        <v>3</v>
      </c>
      <c r="B25" s="661" t="s">
        <v>509</v>
      </c>
      <c r="C25" s="594"/>
      <c r="D25" s="610"/>
      <c r="E25" s="651"/>
      <c r="F25" s="652"/>
    </row>
    <row r="26" spans="1:6" ht="12.75">
      <c r="A26" s="1296"/>
      <c r="B26" s="661" t="s">
        <v>465</v>
      </c>
      <c r="C26" s="594"/>
      <c r="D26" s="610"/>
      <c r="E26" s="651"/>
      <c r="F26" s="652"/>
    </row>
    <row r="27" spans="1:6" ht="12.75">
      <c r="A27" s="1297"/>
      <c r="B27" s="661" t="s">
        <v>471</v>
      </c>
      <c r="C27" s="594" t="s">
        <v>1140</v>
      </c>
      <c r="D27" s="610">
        <v>1</v>
      </c>
      <c r="E27" s="651"/>
      <c r="F27" s="652" t="str">
        <f>IF((D27*E27)=0," ",(D27*E27))</f>
        <v> </v>
      </c>
    </row>
    <row r="28" spans="1:6" ht="72">
      <c r="A28" s="1295">
        <f>1+A25</f>
        <v>4</v>
      </c>
      <c r="B28" s="662" t="s">
        <v>496</v>
      </c>
      <c r="C28" s="594"/>
      <c r="D28" s="610"/>
      <c r="E28" s="651"/>
      <c r="F28" s="652"/>
    </row>
    <row r="29" spans="1:6" ht="12.75">
      <c r="A29" s="1296"/>
      <c r="B29" s="661" t="s">
        <v>317</v>
      </c>
      <c r="C29" s="594"/>
      <c r="D29" s="610"/>
      <c r="E29" s="651"/>
      <c r="F29" s="652"/>
    </row>
    <row r="30" spans="1:6" ht="12.75">
      <c r="A30" s="1296"/>
      <c r="B30" s="661" t="s">
        <v>472</v>
      </c>
      <c r="C30" s="594" t="s">
        <v>884</v>
      </c>
      <c r="D30" s="610">
        <v>5</v>
      </c>
      <c r="E30" s="651"/>
      <c r="F30" s="652" t="str">
        <f>IF((D30*E30)=0," ",(D30*E30))</f>
        <v> </v>
      </c>
    </row>
    <row r="31" spans="1:6" ht="12.75">
      <c r="A31" s="1297"/>
      <c r="B31" s="661" t="s">
        <v>473</v>
      </c>
      <c r="C31" s="594" t="s">
        <v>884</v>
      </c>
      <c r="D31" s="610">
        <v>5</v>
      </c>
      <c r="E31" s="651"/>
      <c r="F31" s="652" t="str">
        <f>IF((D31*E31)=0," ",(D31*E31))</f>
        <v> </v>
      </c>
    </row>
    <row r="32" spans="1:6" ht="42" customHeight="1">
      <c r="A32" s="1295">
        <f>1+A28</f>
        <v>5</v>
      </c>
      <c r="B32" s="661" t="s">
        <v>474</v>
      </c>
      <c r="C32" s="594"/>
      <c r="D32" s="610"/>
      <c r="E32" s="651"/>
      <c r="F32" s="652"/>
    </row>
    <row r="33" spans="1:6" ht="12.75">
      <c r="A33" s="1296"/>
      <c r="B33" s="661" t="s">
        <v>317</v>
      </c>
      <c r="C33" s="594"/>
      <c r="D33" s="610"/>
      <c r="E33" s="651"/>
      <c r="F33" s="652"/>
    </row>
    <row r="34" spans="1:6" ht="12.75">
      <c r="A34" s="1296"/>
      <c r="B34" s="661" t="s">
        <v>472</v>
      </c>
      <c r="C34" s="594" t="s">
        <v>1140</v>
      </c>
      <c r="D34" s="610">
        <v>2</v>
      </c>
      <c r="E34" s="651"/>
      <c r="F34" s="652" t="str">
        <f>IF((D34*E34)=0," ",(D34*E34))</f>
        <v> </v>
      </c>
    </row>
    <row r="35" spans="1:6" ht="12.75">
      <c r="A35" s="1297"/>
      <c r="B35" s="661" t="s">
        <v>473</v>
      </c>
      <c r="C35" s="594" t="s">
        <v>1140</v>
      </c>
      <c r="D35" s="610">
        <v>2</v>
      </c>
      <c r="E35" s="651"/>
      <c r="F35" s="652" t="str">
        <f>IF((D35*E35)=0," ",(D35*E35))</f>
        <v> </v>
      </c>
    </row>
    <row r="36" spans="1:6" ht="24">
      <c r="A36" s="1295">
        <f>1+A32</f>
        <v>6</v>
      </c>
      <c r="B36" s="661" t="s">
        <v>475</v>
      </c>
      <c r="C36" s="594"/>
      <c r="D36" s="610"/>
      <c r="E36" s="651"/>
      <c r="F36" s="652"/>
    </row>
    <row r="37" spans="1:6" ht="12.75">
      <c r="A37" s="1296"/>
      <c r="B37" s="661" t="s">
        <v>433</v>
      </c>
      <c r="C37" s="594"/>
      <c r="D37" s="610"/>
      <c r="E37" s="651"/>
      <c r="F37" s="652"/>
    </row>
    <row r="38" spans="1:6" ht="12.75">
      <c r="A38" s="1297"/>
      <c r="B38" s="661" t="s">
        <v>510</v>
      </c>
      <c r="C38" s="594" t="s">
        <v>1140</v>
      </c>
      <c r="D38" s="610">
        <v>1</v>
      </c>
      <c r="E38" s="651"/>
      <c r="F38" s="652" t="str">
        <f>IF((D38*E38)=0," ",(D38*E38))</f>
        <v> </v>
      </c>
    </row>
    <row r="39" spans="1:6" ht="84">
      <c r="A39" s="1295">
        <f>1+A36</f>
        <v>7</v>
      </c>
      <c r="B39" s="661" t="s">
        <v>497</v>
      </c>
      <c r="C39" s="594"/>
      <c r="D39" s="610"/>
      <c r="E39" s="651"/>
      <c r="F39" s="652"/>
    </row>
    <row r="40" spans="1:6" ht="12.75">
      <c r="A40" s="1296"/>
      <c r="B40" s="661" t="s">
        <v>290</v>
      </c>
      <c r="C40" s="594"/>
      <c r="D40" s="610"/>
      <c r="E40" s="651"/>
      <c r="F40" s="652"/>
    </row>
    <row r="41" spans="1:6" ht="12.75">
      <c r="A41" s="1296"/>
      <c r="B41" s="661" t="s">
        <v>291</v>
      </c>
      <c r="C41" s="594"/>
      <c r="D41" s="610"/>
      <c r="E41" s="651"/>
      <c r="F41" s="652"/>
    </row>
    <row r="42" spans="1:6" ht="12.75">
      <c r="A42" s="1297"/>
      <c r="B42" s="661" t="s">
        <v>292</v>
      </c>
      <c r="C42" s="594" t="s">
        <v>1140</v>
      </c>
      <c r="D42" s="610">
        <v>1</v>
      </c>
      <c r="E42" s="651"/>
      <c r="F42" s="652" t="str">
        <f>IF((D42*E42)=0," ",(D42*E42))</f>
        <v> </v>
      </c>
    </row>
    <row r="43" spans="1:6" ht="114.75" customHeight="1">
      <c r="A43" s="714">
        <f>1+A39</f>
        <v>8</v>
      </c>
      <c r="B43" s="661" t="s">
        <v>498</v>
      </c>
      <c r="C43" s="594" t="s">
        <v>1142</v>
      </c>
      <c r="D43" s="610">
        <v>50</v>
      </c>
      <c r="E43" s="651"/>
      <c r="F43" s="652" t="str">
        <f>IF((D43*E43)=0," ",(D43*E43))</f>
        <v> </v>
      </c>
    </row>
    <row r="44" spans="1:6" ht="24.75" thickBot="1">
      <c r="A44" s="719">
        <f>1+A43</f>
        <v>9</v>
      </c>
      <c r="B44" s="626" t="s">
        <v>394</v>
      </c>
      <c r="C44" s="595" t="s">
        <v>1168</v>
      </c>
      <c r="D44" s="614">
        <v>1</v>
      </c>
      <c r="E44" s="653"/>
      <c r="F44" s="654" t="str">
        <f>IF((D44*E44)=0," ",(D44*E44))</f>
        <v> </v>
      </c>
    </row>
    <row r="45" spans="1:6" ht="25.5" customHeight="1" thickBot="1">
      <c r="A45" s="717"/>
      <c r="B45" s="663" t="str">
        <f>B6</f>
        <v>5.4.3.3. LOKALNO POHLAJEVANJE</v>
      </c>
      <c r="C45" s="680"/>
      <c r="D45" s="664"/>
      <c r="E45" s="665"/>
      <c r="F45" s="666">
        <f>SUM(F20:F44)</f>
        <v>0</v>
      </c>
    </row>
  </sheetData>
  <sheetProtection password="CA21" sheet="1" objects="1" scenarios="1"/>
  <protectedRanges>
    <protectedRange sqref="A8:F12" name="Obseg2"/>
    <protectedRange sqref="E1:E7 E13:E65536" name="Obseg1"/>
  </protectedRanges>
  <mergeCells count="12">
    <mergeCell ref="A14:A20"/>
    <mergeCell ref="B8:F8"/>
    <mergeCell ref="B9:F9"/>
    <mergeCell ref="B10:F10"/>
    <mergeCell ref="B11:F11"/>
    <mergeCell ref="B12:F12"/>
    <mergeCell ref="A21:A24"/>
    <mergeCell ref="A25:A27"/>
    <mergeCell ref="A39:A42"/>
    <mergeCell ref="A36:A38"/>
    <mergeCell ref="A32:A35"/>
    <mergeCell ref="A28:A31"/>
  </mergeCells>
  <printOptions/>
  <pageMargins left="0.984251968503937" right="0.7086614173228347" top="0.984251968503937" bottom="0.9448818897637796" header="0.31496062992125984" footer="0.31496062992125984"/>
  <pageSetup horizontalDpi="300" verticalDpi="300" orientation="portrait" paperSize="9" r:id="rId1"/>
  <headerFooter>
    <oddFooter>&amp;LRazpisna dokumentacija - GRADNJE: POGLAVJE 4&amp;R&amp;P</oddFooter>
  </headerFooter>
</worksheet>
</file>

<file path=xl/worksheets/sheet22.xml><?xml version="1.0" encoding="utf-8"?>
<worksheet xmlns="http://schemas.openxmlformats.org/spreadsheetml/2006/main" xmlns:r="http://schemas.openxmlformats.org/officeDocument/2006/relationships">
  <sheetPr>
    <tabColor rgb="FF00B0F0"/>
  </sheetPr>
  <dimension ref="A1:F46"/>
  <sheetViews>
    <sheetView zoomScalePageLayoutView="0" workbookViewId="0" topLeftCell="A1">
      <selection activeCell="E5" sqref="E1:E65536"/>
    </sheetView>
  </sheetViews>
  <sheetFormatPr defaultColWidth="9.00390625" defaultRowHeight="12"/>
  <cols>
    <col min="1" max="1" width="6.75390625" style="722" customWidth="1"/>
    <col min="2" max="2" width="43.625" style="463" customWidth="1"/>
    <col min="3" max="3" width="7.00390625" style="596" customWidth="1"/>
    <col min="4" max="4" width="8.25390625" style="631" customWidth="1"/>
    <col min="5" max="5" width="12.00390625" style="464" customWidth="1"/>
    <col min="6" max="6" width="12.75390625" style="464" customWidth="1"/>
    <col min="7" max="16384" width="9.125" style="456" customWidth="1"/>
  </cols>
  <sheetData>
    <row r="1" spans="1:6" ht="13.5">
      <c r="A1" s="708"/>
      <c r="B1" s="598" t="s">
        <v>871</v>
      </c>
      <c r="C1" s="655"/>
      <c r="D1" s="134"/>
      <c r="E1" s="134"/>
      <c r="F1" s="599"/>
    </row>
    <row r="2" spans="1:6" ht="12.75">
      <c r="A2" s="709"/>
      <c r="B2" s="600"/>
      <c r="C2" s="656"/>
      <c r="D2" s="600"/>
      <c r="E2" s="600"/>
      <c r="F2" s="599"/>
    </row>
    <row r="3" spans="1:6" ht="25.5">
      <c r="A3" s="710"/>
      <c r="B3" s="602" t="s">
        <v>1175</v>
      </c>
      <c r="C3" s="657" t="s">
        <v>940</v>
      </c>
      <c r="D3" s="604" t="s">
        <v>1151</v>
      </c>
      <c r="E3" s="659" t="s">
        <v>405</v>
      </c>
      <c r="F3" s="660" t="s">
        <v>942</v>
      </c>
    </row>
    <row r="4" spans="1:6" ht="12.75">
      <c r="A4" s="711"/>
      <c r="B4" s="190">
        <v>1</v>
      </c>
      <c r="C4" s="179">
        <v>2</v>
      </c>
      <c r="D4" s="191">
        <v>3</v>
      </c>
      <c r="E4" s="191">
        <v>4</v>
      </c>
      <c r="F4" s="192" t="s">
        <v>943</v>
      </c>
    </row>
    <row r="5" spans="1:6" ht="12.75">
      <c r="A5" s="712"/>
      <c r="B5" s="457"/>
      <c r="C5" s="593"/>
      <c r="D5" s="607"/>
      <c r="E5" s="458"/>
      <c r="F5" s="458"/>
    </row>
    <row r="6" spans="1:6" s="446" customFormat="1" ht="13.5">
      <c r="A6" s="713"/>
      <c r="B6" s="608" t="s">
        <v>493</v>
      </c>
      <c r="C6" s="594"/>
      <c r="D6" s="610"/>
      <c r="E6" s="458"/>
      <c r="F6" s="458" t="str">
        <f>IF(D6&lt;&gt;0,D6*E6," ")</f>
        <v> </v>
      </c>
    </row>
    <row r="7" spans="1:6" s="446" customFormat="1" ht="12.75">
      <c r="A7" s="713"/>
      <c r="B7" s="611"/>
      <c r="C7" s="594"/>
      <c r="D7" s="610"/>
      <c r="E7" s="458"/>
      <c r="F7" s="458"/>
    </row>
    <row r="8" spans="1:6" s="447" customFormat="1" ht="45.75" customHeight="1">
      <c r="A8" s="713"/>
      <c r="B8" s="1298" t="s">
        <v>395</v>
      </c>
      <c r="C8" s="1299"/>
      <c r="D8" s="1299"/>
      <c r="E8" s="1299"/>
      <c r="F8" s="1300"/>
    </row>
    <row r="9" spans="1:6" s="447" customFormat="1" ht="56.25" customHeight="1">
      <c r="A9" s="713"/>
      <c r="B9" s="1298" t="s">
        <v>396</v>
      </c>
      <c r="C9" s="1299"/>
      <c r="D9" s="1299"/>
      <c r="E9" s="1299"/>
      <c r="F9" s="1300"/>
    </row>
    <row r="10" spans="1:6" s="447" customFormat="1" ht="57" customHeight="1">
      <c r="A10" s="713"/>
      <c r="B10" s="1298" t="s">
        <v>397</v>
      </c>
      <c r="C10" s="1299"/>
      <c r="D10" s="1299"/>
      <c r="E10" s="1299"/>
      <c r="F10" s="1300"/>
    </row>
    <row r="11" spans="1:6" s="447" customFormat="1" ht="57" customHeight="1">
      <c r="A11" s="713"/>
      <c r="B11" s="1298" t="s">
        <v>398</v>
      </c>
      <c r="C11" s="1299"/>
      <c r="D11" s="1299"/>
      <c r="E11" s="1299"/>
      <c r="F11" s="1300"/>
    </row>
    <row r="12" spans="1:6" s="447" customFormat="1" ht="32.25" customHeight="1">
      <c r="A12" s="713"/>
      <c r="B12" s="1298" t="s">
        <v>287</v>
      </c>
      <c r="C12" s="1299"/>
      <c r="D12" s="1299"/>
      <c r="E12" s="1299"/>
      <c r="F12" s="1300"/>
    </row>
    <row r="13" spans="1:6" s="447" customFormat="1" ht="12.75">
      <c r="A13" s="713"/>
      <c r="B13" s="611"/>
      <c r="C13" s="594"/>
      <c r="D13" s="610"/>
      <c r="E13" s="459"/>
      <c r="F13" s="624" t="str">
        <f>IF(($D13*E13)=0," ",($D13*E13))</f>
        <v> </v>
      </c>
    </row>
    <row r="14" spans="1:6" ht="84">
      <c r="A14" s="1295">
        <v>1</v>
      </c>
      <c r="B14" s="623" t="s">
        <v>523</v>
      </c>
      <c r="C14" s="594"/>
      <c r="D14" s="610"/>
      <c r="E14" s="651"/>
      <c r="F14" s="652"/>
    </row>
    <row r="15" spans="1:6" ht="12.75">
      <c r="A15" s="1296"/>
      <c r="B15" s="623" t="s">
        <v>476</v>
      </c>
      <c r="C15" s="594"/>
      <c r="D15" s="610"/>
      <c r="E15" s="651"/>
      <c r="F15" s="652"/>
    </row>
    <row r="16" spans="1:6" ht="12.75">
      <c r="A16" s="1297"/>
      <c r="B16" s="623" t="s">
        <v>477</v>
      </c>
      <c r="C16" s="594" t="s">
        <v>1140</v>
      </c>
      <c r="D16" s="610">
        <v>5</v>
      </c>
      <c r="E16" s="651"/>
      <c r="F16" s="652" t="str">
        <f>IF((D16*E16)=0," ",(D16*E16))</f>
        <v> </v>
      </c>
    </row>
    <row r="17" spans="1:6" ht="48">
      <c r="A17" s="1295">
        <f>1+A14</f>
        <v>2</v>
      </c>
      <c r="B17" s="623" t="s">
        <v>524</v>
      </c>
      <c r="C17" s="594"/>
      <c r="D17" s="610"/>
      <c r="E17" s="651"/>
      <c r="F17" s="652"/>
    </row>
    <row r="18" spans="1:6" ht="12.75">
      <c r="A18" s="1296"/>
      <c r="B18" s="623" t="s">
        <v>478</v>
      </c>
      <c r="C18" s="594"/>
      <c r="D18" s="610"/>
      <c r="E18" s="651"/>
      <c r="F18" s="652"/>
    </row>
    <row r="19" spans="1:6" ht="12.75">
      <c r="A19" s="1297"/>
      <c r="B19" s="623" t="s">
        <v>479</v>
      </c>
      <c r="C19" s="594" t="s">
        <v>1140</v>
      </c>
      <c r="D19" s="610">
        <v>6</v>
      </c>
      <c r="E19" s="651"/>
      <c r="F19" s="652" t="str">
        <f>IF((D19*E19)=0," ",(D19*E19))</f>
        <v> </v>
      </c>
    </row>
    <row r="20" spans="1:6" ht="72">
      <c r="A20" s="1295">
        <f>1+A17</f>
        <v>3</v>
      </c>
      <c r="B20" s="623" t="s">
        <v>525</v>
      </c>
      <c r="C20" s="594"/>
      <c r="D20" s="610"/>
      <c r="E20" s="651"/>
      <c r="F20" s="652"/>
    </row>
    <row r="21" spans="1:6" ht="12.75">
      <c r="A21" s="1296"/>
      <c r="B21" s="623" t="s">
        <v>480</v>
      </c>
      <c r="C21" s="594"/>
      <c r="D21" s="610"/>
      <c r="E21" s="651"/>
      <c r="F21" s="652"/>
    </row>
    <row r="22" spans="1:6" ht="12.75">
      <c r="A22" s="1297"/>
      <c r="B22" s="623" t="s">
        <v>481</v>
      </c>
      <c r="C22" s="594" t="s">
        <v>884</v>
      </c>
      <c r="D22" s="610">
        <v>60</v>
      </c>
      <c r="E22" s="651"/>
      <c r="F22" s="652" t="str">
        <f>IF((D22*E22)=0," ",(D22*E22))</f>
        <v> </v>
      </c>
    </row>
    <row r="23" spans="1:6" ht="84">
      <c r="A23" s="1295">
        <f>1+A20</f>
        <v>4</v>
      </c>
      <c r="B23" s="623" t="s">
        <v>526</v>
      </c>
      <c r="C23" s="594"/>
      <c r="D23" s="610"/>
      <c r="E23" s="651"/>
      <c r="F23" s="652"/>
    </row>
    <row r="24" spans="1:6" ht="12.75">
      <c r="A24" s="1296"/>
      <c r="B24" s="623" t="s">
        <v>476</v>
      </c>
      <c r="C24" s="594"/>
      <c r="D24" s="610"/>
      <c r="E24" s="651"/>
      <c r="F24" s="652"/>
    </row>
    <row r="25" spans="1:6" ht="12.75">
      <c r="A25" s="1296"/>
      <c r="B25" s="623" t="s">
        <v>482</v>
      </c>
      <c r="C25" s="594"/>
      <c r="D25" s="610"/>
      <c r="E25" s="651"/>
      <c r="F25" s="652"/>
    </row>
    <row r="26" spans="1:6" ht="12.75">
      <c r="A26" s="1297"/>
      <c r="B26" s="623" t="s">
        <v>527</v>
      </c>
      <c r="C26" s="594" t="s">
        <v>1140</v>
      </c>
      <c r="D26" s="610">
        <v>2</v>
      </c>
      <c r="E26" s="651"/>
      <c r="F26" s="652" t="str">
        <f>IF((D26*E26)=0," ",(D26*E26))</f>
        <v> </v>
      </c>
    </row>
    <row r="27" spans="1:6" ht="36">
      <c r="A27" s="1295">
        <f>1+A23</f>
        <v>5</v>
      </c>
      <c r="B27" s="623" t="s">
        <v>528</v>
      </c>
      <c r="C27" s="594"/>
      <c r="D27" s="610"/>
      <c r="E27" s="651"/>
      <c r="F27" s="652"/>
    </row>
    <row r="28" spans="1:6" ht="12.75">
      <c r="A28" s="1296"/>
      <c r="B28" s="623" t="s">
        <v>483</v>
      </c>
      <c r="C28" s="594"/>
      <c r="D28" s="610"/>
      <c r="E28" s="651"/>
      <c r="F28" s="652"/>
    </row>
    <row r="29" spans="1:6" ht="12.75">
      <c r="A29" s="1296"/>
      <c r="B29" s="623" t="s">
        <v>484</v>
      </c>
      <c r="C29" s="594"/>
      <c r="D29" s="610"/>
      <c r="E29" s="651"/>
      <c r="F29" s="652"/>
    </row>
    <row r="30" spans="1:6" ht="12.75">
      <c r="A30" s="1297"/>
      <c r="B30" s="623" t="s">
        <v>529</v>
      </c>
      <c r="C30" s="594" t="s">
        <v>1140</v>
      </c>
      <c r="D30" s="610">
        <v>5</v>
      </c>
      <c r="E30" s="651"/>
      <c r="F30" s="652" t="str">
        <f>IF((D30*E30)=0," ",(D30*E30))</f>
        <v> </v>
      </c>
    </row>
    <row r="31" spans="1:6" ht="48">
      <c r="A31" s="1295">
        <f>1+A27</f>
        <v>6</v>
      </c>
      <c r="B31" s="623" t="s">
        <v>485</v>
      </c>
      <c r="C31" s="594"/>
      <c r="D31" s="610"/>
      <c r="E31" s="651"/>
      <c r="F31" s="652"/>
    </row>
    <row r="32" spans="1:6" ht="12.75">
      <c r="A32" s="1296"/>
      <c r="B32" s="623" t="s">
        <v>483</v>
      </c>
      <c r="C32" s="594"/>
      <c r="D32" s="610"/>
      <c r="E32" s="651"/>
      <c r="F32" s="652"/>
    </row>
    <row r="33" spans="1:6" ht="12.75">
      <c r="A33" s="1296"/>
      <c r="B33" s="623" t="s">
        <v>486</v>
      </c>
      <c r="C33" s="594"/>
      <c r="D33" s="610"/>
      <c r="E33" s="651"/>
      <c r="F33" s="652"/>
    </row>
    <row r="34" spans="1:6" ht="12.75">
      <c r="A34" s="1297"/>
      <c r="B34" s="623" t="s">
        <v>487</v>
      </c>
      <c r="C34" s="594" t="s">
        <v>1140</v>
      </c>
      <c r="D34" s="610">
        <v>1</v>
      </c>
      <c r="E34" s="651"/>
      <c r="F34" s="652" t="str">
        <f>IF((D34*E34)=0," ",(D34*E34))</f>
        <v> </v>
      </c>
    </row>
    <row r="35" spans="1:6" ht="132">
      <c r="A35" s="1295">
        <f>1+A31</f>
        <v>7</v>
      </c>
      <c r="B35" s="623" t="s">
        <v>499</v>
      </c>
      <c r="C35" s="594"/>
      <c r="D35" s="610"/>
      <c r="E35" s="651"/>
      <c r="F35" s="652"/>
    </row>
    <row r="36" spans="1:6" ht="12.75">
      <c r="A36" s="1297"/>
      <c r="B36" s="623" t="s">
        <v>488</v>
      </c>
      <c r="C36" s="594" t="s">
        <v>1142</v>
      </c>
      <c r="D36" s="610">
        <v>80</v>
      </c>
      <c r="E36" s="651"/>
      <c r="F36" s="652" t="str">
        <f>IF((D36*E36)=0," ",(D36*E36))</f>
        <v> </v>
      </c>
    </row>
    <row r="37" spans="1:6" ht="60">
      <c r="A37" s="1295">
        <f>1+A35</f>
        <v>8</v>
      </c>
      <c r="B37" s="623" t="s">
        <v>500</v>
      </c>
      <c r="C37" s="594"/>
      <c r="D37" s="610"/>
      <c r="E37" s="651"/>
      <c r="F37" s="652"/>
    </row>
    <row r="38" spans="1:6" ht="25.5" customHeight="1">
      <c r="A38" s="1296"/>
      <c r="B38" s="623" t="s">
        <v>489</v>
      </c>
      <c r="C38" s="594"/>
      <c r="D38" s="610"/>
      <c r="E38" s="651"/>
      <c r="F38" s="652"/>
    </row>
    <row r="39" spans="1:6" ht="12.75">
      <c r="A39" s="1297"/>
      <c r="B39" s="623" t="s">
        <v>490</v>
      </c>
      <c r="C39" s="594" t="s">
        <v>1122</v>
      </c>
      <c r="D39" s="610">
        <v>5</v>
      </c>
      <c r="E39" s="651"/>
      <c r="F39" s="652" t="str">
        <f>IF((D39*E39)=0," ",(D39*E39))</f>
        <v> </v>
      </c>
    </row>
    <row r="40" spans="1:6" ht="36">
      <c r="A40" s="1295">
        <f>1+A37</f>
        <v>9</v>
      </c>
      <c r="B40" s="623" t="s">
        <v>491</v>
      </c>
      <c r="C40" s="594"/>
      <c r="D40" s="610"/>
      <c r="E40" s="651"/>
      <c r="F40" s="652"/>
    </row>
    <row r="41" spans="1:6" ht="12.75">
      <c r="A41" s="1296"/>
      <c r="B41" s="623" t="s">
        <v>483</v>
      </c>
      <c r="C41" s="594"/>
      <c r="D41" s="610"/>
      <c r="E41" s="651"/>
      <c r="F41" s="652"/>
    </row>
    <row r="42" spans="1:6" ht="12.75">
      <c r="A42" s="1297"/>
      <c r="B42" s="623" t="s">
        <v>492</v>
      </c>
      <c r="C42" s="594" t="s">
        <v>1140</v>
      </c>
      <c r="D42" s="610">
        <v>1</v>
      </c>
      <c r="E42" s="651"/>
      <c r="F42" s="652" t="str">
        <f>IF((D42*E42)=0," ",(D42*E42))</f>
        <v> </v>
      </c>
    </row>
    <row r="43" spans="1:6" ht="108">
      <c r="A43" s="714">
        <f>1+A40</f>
        <v>10</v>
      </c>
      <c r="B43" s="623" t="s">
        <v>530</v>
      </c>
      <c r="C43" s="594" t="s">
        <v>1142</v>
      </c>
      <c r="D43" s="610">
        <v>10</v>
      </c>
      <c r="E43" s="651"/>
      <c r="F43" s="652" t="str">
        <f>IF((D43*E43)=0," ",(D43*E43))</f>
        <v> </v>
      </c>
    </row>
    <row r="44" spans="1:6" ht="36">
      <c r="A44" s="714">
        <f>1+A43</f>
        <v>11</v>
      </c>
      <c r="B44" s="623" t="s">
        <v>531</v>
      </c>
      <c r="C44" s="594" t="s">
        <v>1122</v>
      </c>
      <c r="D44" s="610">
        <v>1</v>
      </c>
      <c r="E44" s="651"/>
      <c r="F44" s="652" t="str">
        <f>IF((D44*E44)=0," ",(D44*E44))</f>
        <v> </v>
      </c>
    </row>
    <row r="45" spans="1:6" ht="24.75" thickBot="1">
      <c r="A45" s="719">
        <f>1+A44</f>
        <v>12</v>
      </c>
      <c r="B45" s="626" t="s">
        <v>394</v>
      </c>
      <c r="C45" s="595" t="s">
        <v>1168</v>
      </c>
      <c r="D45" s="614">
        <v>1</v>
      </c>
      <c r="E45" s="653"/>
      <c r="F45" s="654" t="str">
        <f>IF((D45*E45)=0," ",(D45*E45))</f>
        <v> </v>
      </c>
    </row>
    <row r="46" spans="1:6" ht="26.25" customHeight="1" thickBot="1">
      <c r="A46" s="717"/>
      <c r="B46" s="667" t="str">
        <f>B6</f>
        <v>5.4.3.4. PREZRAČEVANJE</v>
      </c>
      <c r="C46" s="679"/>
      <c r="D46" s="668"/>
      <c r="E46" s="669"/>
      <c r="F46" s="666">
        <f>SUM(F16:F45)</f>
        <v>0</v>
      </c>
    </row>
  </sheetData>
  <sheetProtection password="CA21" sheet="1" objects="1" scenarios="1"/>
  <protectedRanges>
    <protectedRange sqref="A8:F12" name="Obseg2"/>
    <protectedRange sqref="E1:E7 E13:E65536" name="Obseg1"/>
  </protectedRanges>
  <mergeCells count="14">
    <mergeCell ref="A14:A16"/>
    <mergeCell ref="B8:F8"/>
    <mergeCell ref="B9:F9"/>
    <mergeCell ref="B10:F10"/>
    <mergeCell ref="B11:F11"/>
    <mergeCell ref="B12:F12"/>
    <mergeCell ref="A17:A19"/>
    <mergeCell ref="A20:A22"/>
    <mergeCell ref="A37:A39"/>
    <mergeCell ref="A40:A42"/>
    <mergeCell ref="A23:A26"/>
    <mergeCell ref="A27:A30"/>
    <mergeCell ref="A31:A34"/>
    <mergeCell ref="A35:A36"/>
  </mergeCells>
  <printOptions/>
  <pageMargins left="0.984251968503937" right="0.7086614173228347" top="0.984251968503937" bottom="0.9448818897637796" header="0.31496062992125984" footer="0.31496062992125984"/>
  <pageSetup horizontalDpi="300" verticalDpi="300" orientation="portrait" paperSize="9" r:id="rId1"/>
  <headerFooter alignWithMargins="0">
    <oddFooter>&amp;LRazpisna dokumentacija - GRADNJE: POGLAVJE 4&amp;R&amp;P</oddFooter>
  </headerFooter>
</worksheet>
</file>

<file path=xl/worksheets/sheet23.xml><?xml version="1.0" encoding="utf-8"?>
<worksheet xmlns="http://schemas.openxmlformats.org/spreadsheetml/2006/main" xmlns:r="http://schemas.openxmlformats.org/officeDocument/2006/relationships">
  <sheetPr>
    <tabColor rgb="FF00B0F0"/>
  </sheetPr>
  <dimension ref="A1:F162"/>
  <sheetViews>
    <sheetView zoomScalePageLayoutView="0" workbookViewId="0" topLeftCell="A1">
      <selection activeCell="B11" sqref="B11:F11"/>
    </sheetView>
  </sheetViews>
  <sheetFormatPr defaultColWidth="9.00390625" defaultRowHeight="12"/>
  <cols>
    <col min="1" max="1" width="6.75390625" style="722" customWidth="1"/>
    <col min="2" max="2" width="43.625" style="463" customWidth="1"/>
    <col min="3" max="3" width="7.00390625" style="596" customWidth="1"/>
    <col min="4" max="4" width="8.25390625" style="631" customWidth="1"/>
    <col min="5" max="5" width="12.00390625" style="464" customWidth="1"/>
    <col min="6" max="6" width="12.75390625" style="464" customWidth="1"/>
    <col min="7" max="16384" width="9.125" style="456" customWidth="1"/>
  </cols>
  <sheetData>
    <row r="1" spans="1:6" ht="13.5">
      <c r="A1" s="708"/>
      <c r="B1" s="598" t="s">
        <v>871</v>
      </c>
      <c r="C1" s="655"/>
      <c r="D1" s="134"/>
      <c r="E1" s="134"/>
      <c r="F1" s="599"/>
    </row>
    <row r="2" spans="1:6" ht="12.75">
      <c r="A2" s="709"/>
      <c r="B2" s="600"/>
      <c r="C2" s="656"/>
      <c r="D2" s="600"/>
      <c r="E2" s="600"/>
      <c r="F2" s="599"/>
    </row>
    <row r="3" spans="1:6" ht="25.5">
      <c r="A3" s="710"/>
      <c r="B3" s="602" t="s">
        <v>1175</v>
      </c>
      <c r="C3" s="657" t="s">
        <v>940</v>
      </c>
      <c r="D3" s="672" t="s">
        <v>1151</v>
      </c>
      <c r="E3" s="659" t="s">
        <v>405</v>
      </c>
      <c r="F3" s="660" t="s">
        <v>942</v>
      </c>
    </row>
    <row r="4" spans="1:6" ht="12.75">
      <c r="A4" s="711"/>
      <c r="B4" s="190">
        <v>1</v>
      </c>
      <c r="C4" s="179">
        <v>2</v>
      </c>
      <c r="D4" s="191">
        <v>3</v>
      </c>
      <c r="E4" s="191">
        <v>4</v>
      </c>
      <c r="F4" s="192" t="s">
        <v>943</v>
      </c>
    </row>
    <row r="5" spans="1:6" ht="12.75">
      <c r="A5" s="712"/>
      <c r="B5" s="457"/>
      <c r="C5" s="593"/>
      <c r="D5" s="607"/>
      <c r="E5" s="458"/>
      <c r="F5" s="458"/>
    </row>
    <row r="6" spans="1:6" s="446" customFormat="1" ht="13.5">
      <c r="A6" s="713"/>
      <c r="B6" s="608" t="s">
        <v>153</v>
      </c>
      <c r="C6" s="594"/>
      <c r="D6" s="610"/>
      <c r="E6" s="458"/>
      <c r="F6" s="458" t="str">
        <f>IF(D6&lt;&gt;0,D6*E6," ")</f>
        <v> </v>
      </c>
    </row>
    <row r="7" spans="1:6" s="446" customFormat="1" ht="12.75">
      <c r="A7" s="713"/>
      <c r="B7" s="611"/>
      <c r="C7" s="594"/>
      <c r="D7" s="610"/>
      <c r="E7" s="458"/>
      <c r="F7" s="458"/>
    </row>
    <row r="8" spans="1:6" s="447" customFormat="1" ht="45.75" customHeight="1">
      <c r="A8" s="713"/>
      <c r="B8" s="1298" t="s">
        <v>395</v>
      </c>
      <c r="C8" s="1299"/>
      <c r="D8" s="1299"/>
      <c r="E8" s="1299"/>
      <c r="F8" s="1300"/>
    </row>
    <row r="9" spans="1:6" s="447" customFormat="1" ht="56.25" customHeight="1">
      <c r="A9" s="713"/>
      <c r="B9" s="1298" t="s">
        <v>396</v>
      </c>
      <c r="C9" s="1299"/>
      <c r="D9" s="1299"/>
      <c r="E9" s="1299"/>
      <c r="F9" s="1300"/>
    </row>
    <row r="10" spans="1:6" s="447" customFormat="1" ht="57" customHeight="1">
      <c r="A10" s="713"/>
      <c r="B10" s="1298" t="s">
        <v>397</v>
      </c>
      <c r="C10" s="1299"/>
      <c r="D10" s="1299"/>
      <c r="E10" s="1299"/>
      <c r="F10" s="1300"/>
    </row>
    <row r="11" spans="1:6" s="447" customFormat="1" ht="57" customHeight="1">
      <c r="A11" s="713"/>
      <c r="B11" s="1301" t="s">
        <v>398</v>
      </c>
      <c r="C11" s="1301"/>
      <c r="D11" s="1301"/>
      <c r="E11" s="1301"/>
      <c r="F11" s="1301"/>
    </row>
    <row r="12" spans="1:6" s="447" customFormat="1" ht="32.25" customHeight="1">
      <c r="A12" s="713"/>
      <c r="B12" s="1301" t="s">
        <v>287</v>
      </c>
      <c r="C12" s="1301"/>
      <c r="D12" s="1301"/>
      <c r="E12" s="1301"/>
      <c r="F12" s="1301"/>
    </row>
    <row r="13" spans="1:6" s="447" customFormat="1" ht="42" customHeight="1">
      <c r="A13" s="713"/>
      <c r="B13" s="1301" t="s">
        <v>1060</v>
      </c>
      <c r="C13" s="1301"/>
      <c r="D13" s="1301"/>
      <c r="E13" s="1301"/>
      <c r="F13" s="1301"/>
    </row>
    <row r="14" spans="1:6" s="447" customFormat="1" ht="32.25" customHeight="1">
      <c r="A14" s="713"/>
      <c r="B14" s="1301" t="s">
        <v>1059</v>
      </c>
      <c r="C14" s="1301"/>
      <c r="D14" s="1301"/>
      <c r="E14" s="1301"/>
      <c r="F14" s="1301"/>
    </row>
    <row r="15" spans="1:6" s="447" customFormat="1" ht="12.75">
      <c r="A15" s="713"/>
      <c r="B15" s="611"/>
      <c r="C15" s="594"/>
      <c r="D15" s="610"/>
      <c r="E15" s="459"/>
      <c r="F15" s="624" t="str">
        <f>IF(($D15*E15)=0," ",($D15*E15))</f>
        <v> </v>
      </c>
    </row>
    <row r="16" spans="1:6" ht="108">
      <c r="A16" s="1295">
        <v>1</v>
      </c>
      <c r="B16" s="623" t="s">
        <v>53</v>
      </c>
      <c r="C16" s="594"/>
      <c r="D16" s="610"/>
      <c r="E16" s="651"/>
      <c r="F16" s="652"/>
    </row>
    <row r="17" spans="1:6" ht="12.75">
      <c r="A17" s="1296"/>
      <c r="B17" s="623" t="s">
        <v>54</v>
      </c>
      <c r="C17" s="594"/>
      <c r="D17" s="610"/>
      <c r="E17" s="651"/>
      <c r="F17" s="652"/>
    </row>
    <row r="18" spans="1:6" ht="12.75">
      <c r="A18" s="1296"/>
      <c r="B18" s="623" t="s">
        <v>55</v>
      </c>
      <c r="C18" s="594"/>
      <c r="D18" s="610"/>
      <c r="E18" s="651"/>
      <c r="F18" s="652"/>
    </row>
    <row r="19" spans="1:6" ht="12.75">
      <c r="A19" s="1296"/>
      <c r="B19" s="623" t="s">
        <v>834</v>
      </c>
      <c r="C19" s="594"/>
      <c r="D19" s="610"/>
      <c r="E19" s="651"/>
      <c r="F19" s="652"/>
    </row>
    <row r="20" spans="1:6" ht="12.75">
      <c r="A20" s="1297"/>
      <c r="B20" s="623" t="s">
        <v>835</v>
      </c>
      <c r="C20" s="594" t="s">
        <v>1140</v>
      </c>
      <c r="D20" s="610">
        <v>10</v>
      </c>
      <c r="E20" s="651"/>
      <c r="F20" s="652" t="str">
        <f>IF((D20*E20)=0," ",(D20*E20))</f>
        <v> </v>
      </c>
    </row>
    <row r="21" spans="1:6" ht="72">
      <c r="A21" s="1295">
        <f>1+A16</f>
        <v>2</v>
      </c>
      <c r="B21" s="623" t="s">
        <v>56</v>
      </c>
      <c r="C21" s="594"/>
      <c r="D21" s="610"/>
      <c r="E21" s="651"/>
      <c r="F21" s="652"/>
    </row>
    <row r="22" spans="1:6" ht="12.75">
      <c r="A22" s="1296"/>
      <c r="B22" s="623" t="s">
        <v>57</v>
      </c>
      <c r="C22" s="594"/>
      <c r="D22" s="610"/>
      <c r="E22" s="651"/>
      <c r="F22" s="652"/>
    </row>
    <row r="23" spans="1:6" ht="12.75">
      <c r="A23" s="1297"/>
      <c r="B23" s="623" t="s">
        <v>58</v>
      </c>
      <c r="C23" s="594" t="s">
        <v>1140</v>
      </c>
      <c r="D23" s="610">
        <v>6</v>
      </c>
      <c r="E23" s="651"/>
      <c r="F23" s="652" t="str">
        <f>IF((D23*E23)=0," ",(D23*E23))</f>
        <v> </v>
      </c>
    </row>
    <row r="24" spans="1:6" ht="72">
      <c r="A24" s="1295">
        <f>1+A21</f>
        <v>3</v>
      </c>
      <c r="B24" s="623" t="s">
        <v>59</v>
      </c>
      <c r="C24" s="594"/>
      <c r="D24" s="610"/>
      <c r="E24" s="651"/>
      <c r="F24" s="652"/>
    </row>
    <row r="25" spans="1:6" ht="12.75">
      <c r="A25" s="1296"/>
      <c r="B25" s="623" t="s">
        <v>57</v>
      </c>
      <c r="C25" s="594"/>
      <c r="D25" s="610"/>
      <c r="E25" s="651"/>
      <c r="F25" s="652"/>
    </row>
    <row r="26" spans="1:6" ht="12.75">
      <c r="A26" s="1297"/>
      <c r="B26" s="623" t="s">
        <v>60</v>
      </c>
      <c r="C26" s="594" t="s">
        <v>1140</v>
      </c>
      <c r="D26" s="610">
        <v>4</v>
      </c>
      <c r="E26" s="651"/>
      <c r="F26" s="652" t="str">
        <f>IF((D26*E26)=0," ",(D26*E26))</f>
        <v> </v>
      </c>
    </row>
    <row r="27" spans="1:6" ht="48">
      <c r="A27" s="714">
        <f>1+A24</f>
        <v>4</v>
      </c>
      <c r="B27" s="623" t="s">
        <v>836</v>
      </c>
      <c r="C27" s="594" t="s">
        <v>1140</v>
      </c>
      <c r="D27" s="610">
        <v>4</v>
      </c>
      <c r="E27" s="651"/>
      <c r="F27" s="652" t="str">
        <f>IF((D27*E27)=0," ",(D27*E27))</f>
        <v> </v>
      </c>
    </row>
    <row r="28" spans="1:6" ht="96">
      <c r="A28" s="1295">
        <f>1+A27</f>
        <v>5</v>
      </c>
      <c r="B28" s="623" t="s">
        <v>61</v>
      </c>
      <c r="C28" s="594"/>
      <c r="D28" s="610"/>
      <c r="E28" s="651"/>
      <c r="F28" s="652"/>
    </row>
    <row r="29" spans="1:6" ht="12.75">
      <c r="A29" s="1296"/>
      <c r="B29" s="623" t="s">
        <v>62</v>
      </c>
      <c r="C29" s="594"/>
      <c r="D29" s="610"/>
      <c r="E29" s="651"/>
      <c r="F29" s="652"/>
    </row>
    <row r="30" spans="1:6" ht="12.75">
      <c r="A30" s="1296"/>
      <c r="B30" s="623" t="s">
        <v>63</v>
      </c>
      <c r="C30" s="594"/>
      <c r="D30" s="610"/>
      <c r="E30" s="651"/>
      <c r="F30" s="652"/>
    </row>
    <row r="31" spans="1:6" ht="12.75">
      <c r="A31" s="1297"/>
      <c r="B31" s="623" t="s">
        <v>64</v>
      </c>
      <c r="C31" s="594" t="s">
        <v>1140</v>
      </c>
      <c r="D31" s="610">
        <v>1</v>
      </c>
      <c r="E31" s="651"/>
      <c r="F31" s="652" t="str">
        <f>IF((D31*E31)=0," ",(D31*E31))</f>
        <v> </v>
      </c>
    </row>
    <row r="32" spans="1:6" ht="48">
      <c r="A32" s="1295">
        <f>1+A28</f>
        <v>6</v>
      </c>
      <c r="B32" s="623" t="s">
        <v>65</v>
      </c>
      <c r="C32" s="594"/>
      <c r="D32" s="610"/>
      <c r="E32" s="651"/>
      <c r="F32" s="652"/>
    </row>
    <row r="33" spans="1:6" ht="12.75">
      <c r="A33" s="1296"/>
      <c r="B33" s="623" t="s">
        <v>62</v>
      </c>
      <c r="C33" s="594"/>
      <c r="D33" s="610"/>
      <c r="E33" s="651"/>
      <c r="F33" s="652"/>
    </row>
    <row r="34" spans="1:6" ht="12.75">
      <c r="A34" s="1296"/>
      <c r="B34" s="623" t="s">
        <v>66</v>
      </c>
      <c r="C34" s="594"/>
      <c r="D34" s="610"/>
      <c r="E34" s="651"/>
      <c r="F34" s="652"/>
    </row>
    <row r="35" spans="1:6" ht="25.5" customHeight="1">
      <c r="A35" s="1297"/>
      <c r="B35" s="623" t="s">
        <v>838</v>
      </c>
      <c r="C35" s="594" t="s">
        <v>1140</v>
      </c>
      <c r="D35" s="610">
        <v>1</v>
      </c>
      <c r="E35" s="651"/>
      <c r="F35" s="652" t="str">
        <f>IF((D35*E35)=0," ",(D35*E35))</f>
        <v> </v>
      </c>
    </row>
    <row r="36" spans="1:6" ht="48">
      <c r="A36" s="1295">
        <f>1+A32</f>
        <v>7</v>
      </c>
      <c r="B36" s="623" t="s">
        <v>67</v>
      </c>
      <c r="C36" s="594"/>
      <c r="D36" s="610"/>
      <c r="E36" s="651"/>
      <c r="F36" s="652"/>
    </row>
    <row r="37" spans="1:6" ht="12.75">
      <c r="A37" s="1296"/>
      <c r="B37" s="623" t="s">
        <v>62</v>
      </c>
      <c r="C37" s="594"/>
      <c r="D37" s="610"/>
      <c r="E37" s="651"/>
      <c r="F37" s="652"/>
    </row>
    <row r="38" spans="1:6" ht="12.75">
      <c r="A38" s="1296"/>
      <c r="B38" s="623" t="s">
        <v>68</v>
      </c>
      <c r="C38" s="594"/>
      <c r="D38" s="610"/>
      <c r="E38" s="651"/>
      <c r="F38" s="652"/>
    </row>
    <row r="39" spans="1:6" ht="12.75">
      <c r="A39" s="1297"/>
      <c r="B39" s="623" t="s">
        <v>69</v>
      </c>
      <c r="C39" s="594" t="s">
        <v>1140</v>
      </c>
      <c r="D39" s="610">
        <v>1</v>
      </c>
      <c r="E39" s="651"/>
      <c r="F39" s="652" t="str">
        <f>IF((D39*E39)=0," ",(D39*E39))</f>
        <v> </v>
      </c>
    </row>
    <row r="40" spans="1:6" ht="48">
      <c r="A40" s="1295">
        <f>1+A36</f>
        <v>8</v>
      </c>
      <c r="B40" s="623" t="s">
        <v>70</v>
      </c>
      <c r="C40" s="594"/>
      <c r="D40" s="610"/>
      <c r="E40" s="651"/>
      <c r="F40" s="652"/>
    </row>
    <row r="41" spans="1:6" ht="26.25" customHeight="1">
      <c r="A41" s="1296"/>
      <c r="B41" s="623" t="s">
        <v>62</v>
      </c>
      <c r="C41" s="594"/>
      <c r="D41" s="610"/>
      <c r="E41" s="651"/>
      <c r="F41" s="652"/>
    </row>
    <row r="42" spans="1:6" ht="12.75">
      <c r="A42" s="1296"/>
      <c r="B42" s="623" t="s">
        <v>71</v>
      </c>
      <c r="C42" s="594"/>
      <c r="D42" s="610"/>
      <c r="E42" s="651"/>
      <c r="F42" s="652"/>
    </row>
    <row r="43" spans="1:6" ht="12.75">
      <c r="A43" s="1297"/>
      <c r="B43" s="623" t="s">
        <v>72</v>
      </c>
      <c r="C43" s="594" t="s">
        <v>1140</v>
      </c>
      <c r="D43" s="610">
        <v>1</v>
      </c>
      <c r="E43" s="651"/>
      <c r="F43" s="652" t="str">
        <f>IF((D43*E43)=0," ",(D43*E43))</f>
        <v> </v>
      </c>
    </row>
    <row r="44" spans="1:6" ht="120">
      <c r="A44" s="1295">
        <f>1+A40</f>
        <v>9</v>
      </c>
      <c r="B44" s="623" t="s">
        <v>73</v>
      </c>
      <c r="C44" s="594"/>
      <c r="D44" s="610"/>
      <c r="E44" s="651"/>
      <c r="F44" s="652"/>
    </row>
    <row r="45" spans="1:6" ht="12.75">
      <c r="A45" s="1296"/>
      <c r="B45" s="623" t="s">
        <v>62</v>
      </c>
      <c r="C45" s="594"/>
      <c r="D45" s="610"/>
      <c r="E45" s="651"/>
      <c r="F45" s="652"/>
    </row>
    <row r="46" spans="1:6" ht="12.75">
      <c r="A46" s="1296"/>
      <c r="B46" s="623" t="s">
        <v>74</v>
      </c>
      <c r="C46" s="594"/>
      <c r="D46" s="610"/>
      <c r="E46" s="651"/>
      <c r="F46" s="652"/>
    </row>
    <row r="47" spans="1:6" ht="12.75">
      <c r="A47" s="1297"/>
      <c r="B47" s="623" t="s">
        <v>75</v>
      </c>
      <c r="C47" s="594" t="s">
        <v>1140</v>
      </c>
      <c r="D47" s="610">
        <v>1</v>
      </c>
      <c r="E47" s="651"/>
      <c r="F47" s="652" t="str">
        <f>IF((D47*E47)=0," ",(D47*E47))</f>
        <v> </v>
      </c>
    </row>
    <row r="48" spans="1:6" ht="60">
      <c r="A48" s="1295">
        <f>1+A44</f>
        <v>10</v>
      </c>
      <c r="B48" s="623" t="s">
        <v>76</v>
      </c>
      <c r="C48" s="594"/>
      <c r="D48" s="610"/>
      <c r="E48" s="651"/>
      <c r="F48" s="652"/>
    </row>
    <row r="49" spans="1:6" ht="12.75">
      <c r="A49" s="1296"/>
      <c r="B49" s="623" t="s">
        <v>62</v>
      </c>
      <c r="C49" s="594"/>
      <c r="D49" s="610"/>
      <c r="E49" s="651"/>
      <c r="F49" s="652"/>
    </row>
    <row r="50" spans="1:6" ht="12.75">
      <c r="A50" s="1297"/>
      <c r="B50" s="623" t="s">
        <v>77</v>
      </c>
      <c r="C50" s="594" t="s">
        <v>1140</v>
      </c>
      <c r="D50" s="610">
        <v>1</v>
      </c>
      <c r="E50" s="651"/>
      <c r="F50" s="652" t="str">
        <f>IF((D50*E50)=0," ",(D50*E50))</f>
        <v> </v>
      </c>
    </row>
    <row r="51" spans="1:6" ht="48">
      <c r="A51" s="1295">
        <f>1+A48</f>
        <v>11</v>
      </c>
      <c r="B51" s="623" t="s">
        <v>78</v>
      </c>
      <c r="C51" s="594"/>
      <c r="D51" s="610"/>
      <c r="E51" s="651"/>
      <c r="F51" s="652"/>
    </row>
    <row r="52" spans="1:6" ht="12.75">
      <c r="A52" s="1296"/>
      <c r="B52" s="623" t="s">
        <v>62</v>
      </c>
      <c r="C52" s="594"/>
      <c r="D52" s="610"/>
      <c r="E52" s="651"/>
      <c r="F52" s="652"/>
    </row>
    <row r="53" spans="1:6" ht="12.75">
      <c r="A53" s="1296"/>
      <c r="B53" s="623" t="s">
        <v>79</v>
      </c>
      <c r="C53" s="594"/>
      <c r="D53" s="610"/>
      <c r="E53" s="651"/>
      <c r="F53" s="652"/>
    </row>
    <row r="54" spans="1:6" ht="12.75">
      <c r="A54" s="1297"/>
      <c r="B54" s="623" t="s">
        <v>80</v>
      </c>
      <c r="C54" s="594" t="s">
        <v>1140</v>
      </c>
      <c r="D54" s="610">
        <v>1</v>
      </c>
      <c r="E54" s="651"/>
      <c r="F54" s="652" t="str">
        <f>IF((D54*E54)=0," ",(D54*E54))</f>
        <v> </v>
      </c>
    </row>
    <row r="55" spans="1:6" ht="36">
      <c r="A55" s="1295">
        <f>1+A51</f>
        <v>12</v>
      </c>
      <c r="B55" s="623" t="s">
        <v>81</v>
      </c>
      <c r="C55" s="594"/>
      <c r="D55" s="610"/>
      <c r="E55" s="651"/>
      <c r="F55" s="652"/>
    </row>
    <row r="56" spans="1:6" ht="12.75">
      <c r="A56" s="1296"/>
      <c r="B56" s="623" t="s">
        <v>62</v>
      </c>
      <c r="C56" s="594"/>
      <c r="D56" s="610"/>
      <c r="E56" s="651"/>
      <c r="F56" s="652"/>
    </row>
    <row r="57" spans="1:6" ht="12.75">
      <c r="A57" s="1296"/>
      <c r="B57" s="623" t="s">
        <v>82</v>
      </c>
      <c r="C57" s="594"/>
      <c r="D57" s="610"/>
      <c r="E57" s="651"/>
      <c r="F57" s="652"/>
    </row>
    <row r="58" spans="1:6" ht="12.75">
      <c r="A58" s="1297"/>
      <c r="B58" s="623" t="s">
        <v>83</v>
      </c>
      <c r="C58" s="594" t="s">
        <v>1140</v>
      </c>
      <c r="D58" s="610">
        <v>1</v>
      </c>
      <c r="E58" s="651"/>
      <c r="F58" s="652" t="str">
        <f>IF((D58*E58)=0," ",(D58*E58))</f>
        <v> </v>
      </c>
    </row>
    <row r="59" spans="1:6" ht="156">
      <c r="A59" s="1295">
        <f>1+A55</f>
        <v>13</v>
      </c>
      <c r="B59" s="623" t="s">
        <v>84</v>
      </c>
      <c r="C59" s="594"/>
      <c r="D59" s="610"/>
      <c r="E59" s="651"/>
      <c r="F59" s="652"/>
    </row>
    <row r="60" spans="1:6" ht="12.75">
      <c r="A60" s="1296"/>
      <c r="B60" s="623" t="s">
        <v>85</v>
      </c>
      <c r="C60" s="594"/>
      <c r="D60" s="610"/>
      <c r="E60" s="651"/>
      <c r="F60" s="652"/>
    </row>
    <row r="61" spans="1:6" ht="12.75">
      <c r="A61" s="1297"/>
      <c r="B61" s="623" t="s">
        <v>86</v>
      </c>
      <c r="C61" s="594" t="s">
        <v>1140</v>
      </c>
      <c r="D61" s="610">
        <v>4</v>
      </c>
      <c r="E61" s="651"/>
      <c r="F61" s="652" t="str">
        <f>IF((D61*E61)=0," ",(D61*E61))</f>
        <v> </v>
      </c>
    </row>
    <row r="62" spans="1:6" ht="216">
      <c r="A62" s="1295">
        <f>1+A59</f>
        <v>14</v>
      </c>
      <c r="B62" s="623" t="s">
        <v>87</v>
      </c>
      <c r="C62" s="594"/>
      <c r="D62" s="610"/>
      <c r="E62" s="651"/>
      <c r="F62" s="652"/>
    </row>
    <row r="63" spans="1:6" ht="12.75">
      <c r="A63" s="1296"/>
      <c r="B63" s="623" t="s">
        <v>85</v>
      </c>
      <c r="C63" s="594"/>
      <c r="D63" s="610"/>
      <c r="E63" s="651"/>
      <c r="F63" s="652"/>
    </row>
    <row r="64" spans="1:6" ht="12.75">
      <c r="A64" s="1297"/>
      <c r="B64" s="623" t="s">
        <v>88</v>
      </c>
      <c r="C64" s="594" t="s">
        <v>1140</v>
      </c>
      <c r="D64" s="610">
        <v>3</v>
      </c>
      <c r="E64" s="651"/>
      <c r="F64" s="652" t="str">
        <f>IF((D64*E64)=0," ",(D64*E64))</f>
        <v> </v>
      </c>
    </row>
    <row r="65" spans="1:6" ht="168">
      <c r="A65" s="1295">
        <f>1+A62</f>
        <v>15</v>
      </c>
      <c r="B65" s="623" t="s">
        <v>89</v>
      </c>
      <c r="C65" s="594"/>
      <c r="D65" s="610"/>
      <c r="E65" s="651"/>
      <c r="F65" s="652"/>
    </row>
    <row r="66" spans="1:6" ht="12.75">
      <c r="A66" s="1296"/>
      <c r="B66" s="623" t="s">
        <v>85</v>
      </c>
      <c r="C66" s="594"/>
      <c r="D66" s="610"/>
      <c r="E66" s="651"/>
      <c r="F66" s="652"/>
    </row>
    <row r="67" spans="1:6" ht="12.75">
      <c r="A67" s="1297"/>
      <c r="B67" s="623" t="s">
        <v>90</v>
      </c>
      <c r="C67" s="594" t="s">
        <v>1140</v>
      </c>
      <c r="D67" s="610">
        <v>2</v>
      </c>
      <c r="E67" s="651"/>
      <c r="F67" s="652" t="str">
        <f>IF((D67*E67)=0," ",(D67*E67))</f>
        <v> </v>
      </c>
    </row>
    <row r="68" spans="1:6" ht="72">
      <c r="A68" s="1295">
        <f>1+A65</f>
        <v>16</v>
      </c>
      <c r="B68" s="623" t="s">
        <v>91</v>
      </c>
      <c r="C68" s="594"/>
      <c r="D68" s="610"/>
      <c r="E68" s="651"/>
      <c r="F68" s="652"/>
    </row>
    <row r="69" spans="1:6" ht="12.75">
      <c r="A69" s="1296"/>
      <c r="B69" s="623" t="s">
        <v>92</v>
      </c>
      <c r="C69" s="594"/>
      <c r="D69" s="610"/>
      <c r="E69" s="651"/>
      <c r="F69" s="652"/>
    </row>
    <row r="70" spans="1:6" ht="12.75">
      <c r="A70" s="1296"/>
      <c r="B70" s="623" t="s">
        <v>93</v>
      </c>
      <c r="C70" s="594"/>
      <c r="D70" s="610"/>
      <c r="E70" s="651"/>
      <c r="F70" s="652"/>
    </row>
    <row r="71" spans="1:6" ht="12.75">
      <c r="A71" s="1297"/>
      <c r="B71" s="623" t="s">
        <v>837</v>
      </c>
      <c r="C71" s="594" t="s">
        <v>1140</v>
      </c>
      <c r="D71" s="610">
        <v>3</v>
      </c>
      <c r="E71" s="651"/>
      <c r="F71" s="652" t="str">
        <f>IF((D71*E71)=0," ",(D71*E71))</f>
        <v> </v>
      </c>
    </row>
    <row r="72" spans="1:6" ht="72">
      <c r="A72" s="1295">
        <f>1+A68</f>
        <v>17</v>
      </c>
      <c r="B72" s="623" t="s">
        <v>94</v>
      </c>
      <c r="C72" s="594"/>
      <c r="D72" s="610"/>
      <c r="E72" s="651"/>
      <c r="F72" s="652"/>
    </row>
    <row r="73" spans="1:6" ht="12.75">
      <c r="A73" s="1296"/>
      <c r="B73" s="623" t="s">
        <v>95</v>
      </c>
      <c r="C73" s="594"/>
      <c r="D73" s="610"/>
      <c r="E73" s="651"/>
      <c r="F73" s="652"/>
    </row>
    <row r="74" spans="1:6" ht="12.75">
      <c r="A74" s="1297"/>
      <c r="B74" s="623" t="s">
        <v>96</v>
      </c>
      <c r="C74" s="594" t="s">
        <v>1140</v>
      </c>
      <c r="D74" s="610">
        <v>3</v>
      </c>
      <c r="E74" s="651"/>
      <c r="F74" s="652" t="str">
        <f>IF((D74*E74)=0," ",(D74*E74))</f>
        <v> </v>
      </c>
    </row>
    <row r="75" spans="1:6" ht="48">
      <c r="A75" s="1295">
        <f>1+A72</f>
        <v>18</v>
      </c>
      <c r="B75" s="623" t="s">
        <v>97</v>
      </c>
      <c r="C75" s="594"/>
      <c r="D75" s="610"/>
      <c r="E75" s="651"/>
      <c r="F75" s="652"/>
    </row>
    <row r="76" spans="1:6" ht="12.75">
      <c r="A76" s="1296"/>
      <c r="B76" s="623" t="s">
        <v>92</v>
      </c>
      <c r="C76" s="594"/>
      <c r="D76" s="610"/>
      <c r="E76" s="651"/>
      <c r="F76" s="652"/>
    </row>
    <row r="77" spans="1:6" ht="12.75">
      <c r="A77" s="1297"/>
      <c r="B77" s="623" t="s">
        <v>98</v>
      </c>
      <c r="C77" s="594" t="s">
        <v>1140</v>
      </c>
      <c r="D77" s="610">
        <v>3</v>
      </c>
      <c r="E77" s="651"/>
      <c r="F77" s="652" t="str">
        <f>IF((D77*E77)=0," ",(D77*E77))</f>
        <v> </v>
      </c>
    </row>
    <row r="78" spans="1:6" ht="48">
      <c r="A78" s="1295">
        <f>1+A75</f>
        <v>19</v>
      </c>
      <c r="B78" s="623" t="s">
        <v>99</v>
      </c>
      <c r="C78" s="594"/>
      <c r="D78" s="610"/>
      <c r="E78" s="651"/>
      <c r="F78" s="652"/>
    </row>
    <row r="79" spans="1:6" ht="12.75">
      <c r="A79" s="1296"/>
      <c r="B79" s="623" t="s">
        <v>92</v>
      </c>
      <c r="C79" s="594"/>
      <c r="D79" s="610"/>
      <c r="E79" s="651"/>
      <c r="F79" s="652"/>
    </row>
    <row r="80" spans="1:6" ht="12.75">
      <c r="A80" s="1297"/>
      <c r="B80" s="623" t="s">
        <v>100</v>
      </c>
      <c r="C80" s="594" t="s">
        <v>1140</v>
      </c>
      <c r="D80" s="610">
        <v>2</v>
      </c>
      <c r="E80" s="651"/>
      <c r="F80" s="652" t="str">
        <f>IF((D80*E80)=0," ",(D80*E80))</f>
        <v> </v>
      </c>
    </row>
    <row r="81" spans="1:6" ht="108">
      <c r="A81" s="1295">
        <f>1+A78</f>
        <v>20</v>
      </c>
      <c r="B81" s="623" t="s">
        <v>101</v>
      </c>
      <c r="C81" s="594"/>
      <c r="D81" s="610"/>
      <c r="E81" s="651"/>
      <c r="F81" s="652"/>
    </row>
    <row r="82" spans="1:6" ht="12.75">
      <c r="A82" s="1296"/>
      <c r="B82" s="623" t="s">
        <v>102</v>
      </c>
      <c r="C82" s="594"/>
      <c r="D82" s="610"/>
      <c r="E82" s="651"/>
      <c r="F82" s="652"/>
    </row>
    <row r="83" spans="1:6" ht="12.75">
      <c r="A83" s="1296"/>
      <c r="B83" s="623" t="s">
        <v>103</v>
      </c>
      <c r="C83" s="594"/>
      <c r="D83" s="610"/>
      <c r="E83" s="651"/>
      <c r="F83" s="652"/>
    </row>
    <row r="84" spans="1:6" ht="12.75">
      <c r="A84" s="1297"/>
      <c r="B84" s="623" t="s">
        <v>838</v>
      </c>
      <c r="C84" s="594" t="s">
        <v>1140</v>
      </c>
      <c r="D84" s="610">
        <v>2</v>
      </c>
      <c r="E84" s="651"/>
      <c r="F84" s="652" t="str">
        <f>IF((D84*E84)=0," ",(D84*E84))</f>
        <v> </v>
      </c>
    </row>
    <row r="85" spans="1:6" ht="60">
      <c r="A85" s="1295">
        <f>1+A81</f>
        <v>21</v>
      </c>
      <c r="B85" s="623" t="s">
        <v>839</v>
      </c>
      <c r="C85" s="594"/>
      <c r="D85" s="610"/>
      <c r="E85" s="651"/>
      <c r="F85" s="652"/>
    </row>
    <row r="86" spans="1:6" ht="12.75">
      <c r="A86" s="1296"/>
      <c r="B86" s="623" t="s">
        <v>92</v>
      </c>
      <c r="C86" s="594"/>
      <c r="D86" s="610"/>
      <c r="E86" s="651"/>
      <c r="F86" s="652"/>
    </row>
    <row r="87" spans="1:6" ht="12.75">
      <c r="A87" s="1297"/>
      <c r="B87" s="623" t="s">
        <v>104</v>
      </c>
      <c r="C87" s="594" t="s">
        <v>1140</v>
      </c>
      <c r="D87" s="610">
        <v>1</v>
      </c>
      <c r="E87" s="651"/>
      <c r="F87" s="652" t="str">
        <f>IF((D87*E87)=0," ",(D87*E87))</f>
        <v> </v>
      </c>
    </row>
    <row r="88" spans="1:6" ht="48">
      <c r="A88" s="1295">
        <f>1+A85</f>
        <v>22</v>
      </c>
      <c r="B88" s="623" t="s">
        <v>840</v>
      </c>
      <c r="C88" s="594"/>
      <c r="D88" s="610"/>
      <c r="E88" s="651"/>
      <c r="F88" s="652"/>
    </row>
    <row r="89" spans="1:6" ht="12.75">
      <c r="A89" s="1296"/>
      <c r="B89" s="623" t="s">
        <v>95</v>
      </c>
      <c r="C89" s="594"/>
      <c r="D89" s="610"/>
      <c r="E89" s="651"/>
      <c r="F89" s="652"/>
    </row>
    <row r="90" spans="1:6" ht="12.75">
      <c r="A90" s="1297"/>
      <c r="B90" s="623" t="s">
        <v>105</v>
      </c>
      <c r="C90" s="594" t="s">
        <v>1140</v>
      </c>
      <c r="D90" s="610">
        <v>1</v>
      </c>
      <c r="E90" s="651"/>
      <c r="F90" s="652" t="str">
        <f>IF((D90*E90)=0," ",(D90*E90))</f>
        <v> </v>
      </c>
    </row>
    <row r="91" spans="1:6" ht="48">
      <c r="A91" s="1295">
        <f>1+A88</f>
        <v>23</v>
      </c>
      <c r="B91" s="623" t="s">
        <v>106</v>
      </c>
      <c r="C91" s="594"/>
      <c r="D91" s="610"/>
      <c r="E91" s="651"/>
      <c r="F91" s="652"/>
    </row>
    <row r="92" spans="1:6" ht="12.75">
      <c r="A92" s="1296"/>
      <c r="B92" s="623" t="s">
        <v>102</v>
      </c>
      <c r="C92" s="594"/>
      <c r="D92" s="610"/>
      <c r="E92" s="651"/>
      <c r="F92" s="652"/>
    </row>
    <row r="93" spans="1:6" ht="12.75">
      <c r="A93" s="1297"/>
      <c r="B93" s="623" t="s">
        <v>107</v>
      </c>
      <c r="C93" s="594" t="s">
        <v>1140</v>
      </c>
      <c r="D93" s="610">
        <v>1</v>
      </c>
      <c r="E93" s="651"/>
      <c r="F93" s="652" t="str">
        <f>IF((D93*E93)=0," ",(D93*E93))</f>
        <v> </v>
      </c>
    </row>
    <row r="94" spans="1:6" ht="60">
      <c r="A94" s="1295">
        <f>1+A91</f>
        <v>24</v>
      </c>
      <c r="B94" s="623" t="s">
        <v>108</v>
      </c>
      <c r="C94" s="594"/>
      <c r="D94" s="610"/>
      <c r="E94" s="651"/>
      <c r="F94" s="652"/>
    </row>
    <row r="95" spans="1:6" ht="12.75">
      <c r="A95" s="1296"/>
      <c r="B95" s="623" t="s">
        <v>95</v>
      </c>
      <c r="C95" s="594"/>
      <c r="D95" s="610"/>
      <c r="E95" s="651"/>
      <c r="F95" s="652"/>
    </row>
    <row r="96" spans="1:6" ht="12.75">
      <c r="A96" s="1297"/>
      <c r="B96" s="623" t="s">
        <v>109</v>
      </c>
      <c r="C96" s="594" t="s">
        <v>1140</v>
      </c>
      <c r="D96" s="610">
        <v>5</v>
      </c>
      <c r="E96" s="651"/>
      <c r="F96" s="652" t="str">
        <f>IF((D96*E96)=0," ",(D96*E96))</f>
        <v> </v>
      </c>
    </row>
    <row r="97" spans="1:6" ht="48">
      <c r="A97" s="1295">
        <f>1+A94</f>
        <v>25</v>
      </c>
      <c r="B97" s="623" t="s">
        <v>841</v>
      </c>
      <c r="C97" s="594"/>
      <c r="D97" s="610"/>
      <c r="E97" s="651"/>
      <c r="F97" s="652"/>
    </row>
    <row r="98" spans="1:6" ht="12.75">
      <c r="A98" s="1296"/>
      <c r="B98" s="623" t="s">
        <v>317</v>
      </c>
      <c r="C98" s="594"/>
      <c r="D98" s="610"/>
      <c r="E98" s="651"/>
      <c r="F98" s="652"/>
    </row>
    <row r="99" spans="1:6" ht="12.75">
      <c r="A99" s="1297"/>
      <c r="B99" s="623" t="s">
        <v>110</v>
      </c>
      <c r="C99" s="594" t="s">
        <v>1140</v>
      </c>
      <c r="D99" s="610">
        <v>5</v>
      </c>
      <c r="E99" s="651"/>
      <c r="F99" s="652" t="str">
        <f>IF((D99*E99)=0," ",(D99*E99))</f>
        <v> </v>
      </c>
    </row>
    <row r="100" spans="1:6" ht="48">
      <c r="A100" s="1295">
        <f>1+A97</f>
        <v>26</v>
      </c>
      <c r="B100" s="623" t="s">
        <v>111</v>
      </c>
      <c r="C100" s="594"/>
      <c r="D100" s="610"/>
      <c r="E100" s="651"/>
      <c r="F100" s="652"/>
    </row>
    <row r="101" spans="1:6" ht="12.75">
      <c r="A101" s="1296"/>
      <c r="B101" s="623" t="s">
        <v>112</v>
      </c>
      <c r="C101" s="594"/>
      <c r="D101" s="610"/>
      <c r="E101" s="651"/>
      <c r="F101" s="652"/>
    </row>
    <row r="102" spans="1:6" ht="12.75">
      <c r="A102" s="1297"/>
      <c r="B102" s="623" t="s">
        <v>113</v>
      </c>
      <c r="C102" s="594" t="s">
        <v>1140</v>
      </c>
      <c r="D102" s="610">
        <v>5</v>
      </c>
      <c r="E102" s="651"/>
      <c r="F102" s="652" t="str">
        <f>IF((D102*E102)=0," ",(D102*E102))</f>
        <v> </v>
      </c>
    </row>
    <row r="103" spans="1:6" ht="36">
      <c r="A103" s="1295">
        <f>1+A100</f>
        <v>27</v>
      </c>
      <c r="B103" s="623" t="s">
        <v>114</v>
      </c>
      <c r="C103" s="594"/>
      <c r="D103" s="610"/>
      <c r="E103" s="651"/>
      <c r="F103" s="652"/>
    </row>
    <row r="104" spans="1:6" ht="12.75">
      <c r="A104" s="1296"/>
      <c r="B104" s="623" t="s">
        <v>112</v>
      </c>
      <c r="C104" s="594"/>
      <c r="D104" s="610"/>
      <c r="E104" s="651"/>
      <c r="F104" s="652"/>
    </row>
    <row r="105" spans="1:6" ht="12.75">
      <c r="A105" s="1297"/>
      <c r="B105" s="623" t="s">
        <v>115</v>
      </c>
      <c r="C105" s="594" t="s">
        <v>1140</v>
      </c>
      <c r="D105" s="610">
        <v>4</v>
      </c>
      <c r="E105" s="651"/>
      <c r="F105" s="652" t="str">
        <f>IF((D105*E105)=0," ",(D105*E105))</f>
        <v> </v>
      </c>
    </row>
    <row r="106" spans="1:6" ht="36">
      <c r="A106" s="1295">
        <f>1+A103</f>
        <v>28</v>
      </c>
      <c r="B106" s="623" t="s">
        <v>116</v>
      </c>
      <c r="C106" s="594"/>
      <c r="D106" s="610"/>
      <c r="E106" s="651"/>
      <c r="F106" s="652"/>
    </row>
    <row r="107" spans="1:6" ht="12.75">
      <c r="A107" s="1296"/>
      <c r="B107" s="623" t="s">
        <v>317</v>
      </c>
      <c r="C107" s="594"/>
      <c r="D107" s="610"/>
      <c r="E107" s="651"/>
      <c r="F107" s="652"/>
    </row>
    <row r="108" spans="1:6" ht="12.75">
      <c r="A108" s="1297"/>
      <c r="B108" s="623" t="s">
        <v>117</v>
      </c>
      <c r="C108" s="594" t="s">
        <v>1140</v>
      </c>
      <c r="D108" s="610">
        <v>4</v>
      </c>
      <c r="E108" s="651"/>
      <c r="F108" s="652" t="str">
        <f>IF((D108*E108)=0," ",(D108*E108))</f>
        <v> </v>
      </c>
    </row>
    <row r="109" spans="1:6" ht="85.5">
      <c r="A109" s="1295">
        <f>1+A106</f>
        <v>29</v>
      </c>
      <c r="B109" s="623" t="s">
        <v>118</v>
      </c>
      <c r="C109" s="594"/>
      <c r="D109" s="610"/>
      <c r="E109" s="651"/>
      <c r="F109" s="652"/>
    </row>
    <row r="110" spans="1:6" ht="12.75">
      <c r="A110" s="1296"/>
      <c r="B110" s="623" t="s">
        <v>95</v>
      </c>
      <c r="C110" s="594"/>
      <c r="D110" s="610"/>
      <c r="E110" s="651"/>
      <c r="F110" s="652"/>
    </row>
    <row r="111" spans="1:6" ht="12.75">
      <c r="A111" s="1297"/>
      <c r="B111" s="623" t="s">
        <v>119</v>
      </c>
      <c r="C111" s="594" t="s">
        <v>1140</v>
      </c>
      <c r="D111" s="610">
        <v>2</v>
      </c>
      <c r="E111" s="651"/>
      <c r="F111" s="652" t="str">
        <f>IF((D111*E111)=0," ",(D111*E111))</f>
        <v> </v>
      </c>
    </row>
    <row r="112" spans="1:6" ht="48">
      <c r="A112" s="1295">
        <f>1+A109</f>
        <v>30</v>
      </c>
      <c r="B112" s="623" t="s">
        <v>120</v>
      </c>
      <c r="C112" s="594"/>
      <c r="D112" s="610"/>
      <c r="E112" s="651"/>
      <c r="F112" s="652"/>
    </row>
    <row r="113" spans="1:6" ht="12.75">
      <c r="A113" s="1296"/>
      <c r="B113" s="623" t="s">
        <v>365</v>
      </c>
      <c r="C113" s="594"/>
      <c r="D113" s="610"/>
      <c r="E113" s="651"/>
      <c r="F113" s="652"/>
    </row>
    <row r="114" spans="1:6" ht="12.75">
      <c r="A114" s="1297"/>
      <c r="B114" s="623" t="s">
        <v>359</v>
      </c>
      <c r="C114" s="594" t="s">
        <v>1140</v>
      </c>
      <c r="D114" s="610">
        <v>1</v>
      </c>
      <c r="E114" s="651"/>
      <c r="F114" s="652" t="str">
        <f>IF((D114*E114)=0," ",(D114*E114))</f>
        <v> </v>
      </c>
    </row>
    <row r="115" spans="1:6" ht="24">
      <c r="A115" s="1295">
        <f>1+A112</f>
        <v>31</v>
      </c>
      <c r="B115" s="623" t="s">
        <v>121</v>
      </c>
      <c r="C115" s="594"/>
      <c r="D115" s="610"/>
      <c r="E115" s="651"/>
      <c r="F115" s="652"/>
    </row>
    <row r="116" spans="1:6" ht="12.75">
      <c r="A116" s="1296"/>
      <c r="B116" s="623" t="s">
        <v>122</v>
      </c>
      <c r="C116" s="594"/>
      <c r="D116" s="610"/>
      <c r="E116" s="651"/>
      <c r="F116" s="652"/>
    </row>
    <row r="117" spans="1:6" ht="12.75">
      <c r="A117" s="1297"/>
      <c r="B117" s="623" t="s">
        <v>359</v>
      </c>
      <c r="C117" s="594" t="s">
        <v>1140</v>
      </c>
      <c r="D117" s="610">
        <v>1</v>
      </c>
      <c r="E117" s="651"/>
      <c r="F117" s="652" t="str">
        <f>IF((D117*E117)=0," ",(D117*E117))</f>
        <v> </v>
      </c>
    </row>
    <row r="118" spans="1:6" ht="48">
      <c r="A118" s="1295">
        <f>1+A115</f>
        <v>32</v>
      </c>
      <c r="B118" s="623" t="s">
        <v>123</v>
      </c>
      <c r="C118" s="594"/>
      <c r="D118" s="610"/>
      <c r="E118" s="651"/>
      <c r="F118" s="652"/>
    </row>
    <row r="119" spans="1:6" ht="12.75">
      <c r="A119" s="1296"/>
      <c r="B119" s="623" t="s">
        <v>365</v>
      </c>
      <c r="C119" s="594"/>
      <c r="D119" s="610"/>
      <c r="E119" s="651"/>
      <c r="F119" s="652"/>
    </row>
    <row r="120" spans="1:6" ht="12.75">
      <c r="A120" s="1296"/>
      <c r="B120" s="623" t="s">
        <v>368</v>
      </c>
      <c r="C120" s="594" t="s">
        <v>1140</v>
      </c>
      <c r="D120" s="610">
        <v>2</v>
      </c>
      <c r="E120" s="651"/>
      <c r="F120" s="652" t="str">
        <f>IF((D120*E120)=0," ",(D120*E120))</f>
        <v> </v>
      </c>
    </row>
    <row r="121" spans="1:6" ht="12.75">
      <c r="A121" s="1296"/>
      <c r="B121" s="623" t="s">
        <v>427</v>
      </c>
      <c r="C121" s="594" t="s">
        <v>1140</v>
      </c>
      <c r="D121" s="610">
        <v>1</v>
      </c>
      <c r="E121" s="651"/>
      <c r="F121" s="652" t="str">
        <f>IF((D121*E121)=0," ",(D121*E121))</f>
        <v> </v>
      </c>
    </row>
    <row r="122" spans="1:6" ht="12.75">
      <c r="A122" s="1297"/>
      <c r="B122" s="623" t="s">
        <v>359</v>
      </c>
      <c r="C122" s="594" t="s">
        <v>1140</v>
      </c>
      <c r="D122" s="610">
        <v>1</v>
      </c>
      <c r="E122" s="651"/>
      <c r="F122" s="652" t="str">
        <f>IF((D122*E122)=0," ",(D122*E122))</f>
        <v> </v>
      </c>
    </row>
    <row r="123" spans="1:6" ht="36">
      <c r="A123" s="1295">
        <f>1+A118</f>
        <v>33</v>
      </c>
      <c r="B123" s="623" t="s">
        <v>124</v>
      </c>
      <c r="C123" s="594"/>
      <c r="D123" s="610"/>
      <c r="E123" s="651"/>
      <c r="F123" s="652"/>
    </row>
    <row r="124" spans="1:6" ht="12.75">
      <c r="A124" s="1297"/>
      <c r="B124" s="623" t="s">
        <v>368</v>
      </c>
      <c r="C124" s="594" t="s">
        <v>1140</v>
      </c>
      <c r="D124" s="610">
        <v>2</v>
      </c>
      <c r="E124" s="651"/>
      <c r="F124" s="652" t="str">
        <f>IF((D124*E124)=0," ",(D124*E124))</f>
        <v> </v>
      </c>
    </row>
    <row r="125" spans="1:6" ht="36">
      <c r="A125" s="1295">
        <f>1+A123</f>
        <v>34</v>
      </c>
      <c r="B125" s="623" t="s">
        <v>125</v>
      </c>
      <c r="C125" s="594"/>
      <c r="D125" s="610"/>
      <c r="E125" s="651"/>
      <c r="F125" s="652"/>
    </row>
    <row r="126" spans="1:6" ht="12.75">
      <c r="A126" s="1297"/>
      <c r="B126" s="623" t="s">
        <v>368</v>
      </c>
      <c r="C126" s="594" t="s">
        <v>1140</v>
      </c>
      <c r="D126" s="610">
        <v>1</v>
      </c>
      <c r="E126" s="651"/>
      <c r="F126" s="652" t="str">
        <f>IF((D126*E126)=0," ",(D126*E126))</f>
        <v> </v>
      </c>
    </row>
    <row r="127" spans="1:6" ht="48">
      <c r="A127" s="1295">
        <f>1+A125</f>
        <v>35</v>
      </c>
      <c r="B127" s="623" t="s">
        <v>126</v>
      </c>
      <c r="C127" s="594"/>
      <c r="D127" s="610"/>
      <c r="E127" s="651"/>
      <c r="F127" s="652"/>
    </row>
    <row r="128" spans="1:6" ht="12.75">
      <c r="A128" s="1296"/>
      <c r="B128" s="623" t="s">
        <v>127</v>
      </c>
      <c r="C128" s="594"/>
      <c r="D128" s="610"/>
      <c r="E128" s="651"/>
      <c r="F128" s="652"/>
    </row>
    <row r="129" spans="1:6" ht="12.75">
      <c r="A129" s="1296"/>
      <c r="B129" s="623" t="s">
        <v>128</v>
      </c>
      <c r="C129" s="594"/>
      <c r="D129" s="610"/>
      <c r="E129" s="651"/>
      <c r="F129" s="652"/>
    </row>
    <row r="130" spans="1:6" ht="12.75">
      <c r="A130" s="1296"/>
      <c r="B130" s="623" t="s">
        <v>842</v>
      </c>
      <c r="C130" s="594"/>
      <c r="D130" s="610"/>
      <c r="E130" s="651"/>
      <c r="F130" s="652"/>
    </row>
    <row r="131" spans="1:6" ht="12.75">
      <c r="A131" s="1297"/>
      <c r="B131" s="623" t="s">
        <v>838</v>
      </c>
      <c r="C131" s="594" t="s">
        <v>1140</v>
      </c>
      <c r="D131" s="610">
        <v>1</v>
      </c>
      <c r="E131" s="651"/>
      <c r="F131" s="652" t="str">
        <f>IF((D131*E131)=0," ",(D131*E131))</f>
        <v> </v>
      </c>
    </row>
    <row r="132" spans="1:6" ht="60">
      <c r="A132" s="1295">
        <f>1+A127</f>
        <v>36</v>
      </c>
      <c r="B132" s="623" t="s">
        <v>533</v>
      </c>
      <c r="C132" s="594"/>
      <c r="D132" s="610"/>
      <c r="E132" s="651"/>
      <c r="F132" s="652"/>
    </row>
    <row r="133" spans="1:6" ht="12.75">
      <c r="A133" s="1296"/>
      <c r="B133" s="623" t="s">
        <v>129</v>
      </c>
      <c r="C133" s="594" t="s">
        <v>884</v>
      </c>
      <c r="D133" s="610">
        <v>138</v>
      </c>
      <c r="E133" s="651"/>
      <c r="F133" s="652" t="str">
        <f>IF((D133*E133)=0," ",(D133*E133))</f>
        <v> </v>
      </c>
    </row>
    <row r="134" spans="1:6" ht="12.75">
      <c r="A134" s="1296"/>
      <c r="B134" s="623" t="s">
        <v>130</v>
      </c>
      <c r="C134" s="594" t="s">
        <v>884</v>
      </c>
      <c r="D134" s="610">
        <v>66</v>
      </c>
      <c r="E134" s="651"/>
      <c r="F134" s="652" t="str">
        <f>IF((D134*E134)=0," ",(D134*E134))</f>
        <v> </v>
      </c>
    </row>
    <row r="135" spans="1:6" ht="12.75">
      <c r="A135" s="1297"/>
      <c r="B135" s="623" t="s">
        <v>382</v>
      </c>
      <c r="C135" s="594" t="s">
        <v>884</v>
      </c>
      <c r="D135" s="610">
        <v>12</v>
      </c>
      <c r="E135" s="651"/>
      <c r="F135" s="652" t="str">
        <f>IF((D135*E135)=0," ",(D135*E135))</f>
        <v> </v>
      </c>
    </row>
    <row r="136" spans="1:6" ht="84">
      <c r="A136" s="1295">
        <f>1+A132</f>
        <v>37</v>
      </c>
      <c r="B136" s="623" t="s">
        <v>131</v>
      </c>
      <c r="C136" s="594"/>
      <c r="D136" s="610"/>
      <c r="E136" s="651"/>
      <c r="F136" s="652"/>
    </row>
    <row r="137" spans="1:6" ht="12.75">
      <c r="A137" s="1296"/>
      <c r="B137" s="623" t="s">
        <v>387</v>
      </c>
      <c r="C137" s="594"/>
      <c r="D137" s="610"/>
      <c r="E137" s="651"/>
      <c r="F137" s="652"/>
    </row>
    <row r="138" spans="1:6" ht="12.75">
      <c r="A138" s="1296"/>
      <c r="B138" s="623" t="s">
        <v>132</v>
      </c>
      <c r="C138" s="594" t="s">
        <v>884</v>
      </c>
      <c r="D138" s="610">
        <v>54</v>
      </c>
      <c r="E138" s="651"/>
      <c r="F138" s="652" t="str">
        <f>IF((D138*E138)=0," ",(D138*E138))</f>
        <v> </v>
      </c>
    </row>
    <row r="139" spans="1:6" ht="12.75">
      <c r="A139" s="1296"/>
      <c r="B139" s="623" t="s">
        <v>133</v>
      </c>
      <c r="C139" s="594" t="s">
        <v>884</v>
      </c>
      <c r="D139" s="610">
        <v>36</v>
      </c>
      <c r="E139" s="651"/>
      <c r="F139" s="652" t="str">
        <f>IF((D139*E139)=0," ",(D139*E139))</f>
        <v> </v>
      </c>
    </row>
    <row r="140" spans="1:6" ht="12.75">
      <c r="A140" s="1297"/>
      <c r="B140" s="623" t="s">
        <v>134</v>
      </c>
      <c r="C140" s="594" t="s">
        <v>884</v>
      </c>
      <c r="D140" s="610">
        <v>12</v>
      </c>
      <c r="E140" s="651"/>
      <c r="F140" s="652" t="str">
        <f>IF((D140*E140)=0," ",(D140*E140))</f>
        <v> </v>
      </c>
    </row>
    <row r="141" spans="1:6" ht="84">
      <c r="A141" s="1295">
        <f>1+A136</f>
        <v>38</v>
      </c>
      <c r="B141" s="623" t="s">
        <v>135</v>
      </c>
      <c r="C141" s="594"/>
      <c r="D141" s="610"/>
      <c r="E141" s="651"/>
      <c r="F141" s="652"/>
    </row>
    <row r="142" spans="1:6" ht="12.75">
      <c r="A142" s="1296"/>
      <c r="B142" s="623" t="s">
        <v>387</v>
      </c>
      <c r="C142" s="594"/>
      <c r="D142" s="610"/>
      <c r="E142" s="651"/>
      <c r="F142" s="652"/>
    </row>
    <row r="143" spans="1:6" ht="12.75">
      <c r="A143" s="1296"/>
      <c r="B143" s="623" t="s">
        <v>136</v>
      </c>
      <c r="C143" s="594" t="s">
        <v>884</v>
      </c>
      <c r="D143" s="610">
        <v>84</v>
      </c>
      <c r="E143" s="651"/>
      <c r="F143" s="652" t="str">
        <f>IF((D143*E143)=0," ",(D143*E143))</f>
        <v> </v>
      </c>
    </row>
    <row r="144" spans="1:6" ht="12.75">
      <c r="A144" s="1297"/>
      <c r="B144" s="623" t="s">
        <v>137</v>
      </c>
      <c r="C144" s="594" t="s">
        <v>884</v>
      </c>
      <c r="D144" s="610">
        <v>30</v>
      </c>
      <c r="E144" s="651"/>
      <c r="F144" s="652" t="str">
        <f>IF((D144*E144)=0," ",(D144*E144))</f>
        <v> </v>
      </c>
    </row>
    <row r="145" spans="1:6" ht="84">
      <c r="A145" s="1295">
        <f>1+A141</f>
        <v>39</v>
      </c>
      <c r="B145" s="623" t="s">
        <v>138</v>
      </c>
      <c r="C145" s="594"/>
      <c r="D145" s="610"/>
      <c r="E145" s="651"/>
      <c r="F145" s="652"/>
    </row>
    <row r="146" spans="1:6" ht="12.75">
      <c r="A146" s="1296"/>
      <c r="B146" s="623" t="s">
        <v>139</v>
      </c>
      <c r="C146" s="594"/>
      <c r="D146" s="610"/>
      <c r="E146" s="651"/>
      <c r="F146" s="652"/>
    </row>
    <row r="147" spans="1:6" ht="12.75">
      <c r="A147" s="1296"/>
      <c r="B147" s="623" t="s">
        <v>140</v>
      </c>
      <c r="C147" s="594" t="s">
        <v>884</v>
      </c>
      <c r="D147" s="610">
        <v>70</v>
      </c>
      <c r="E147" s="651"/>
      <c r="F147" s="652" t="str">
        <f>IF((D147*E147)=0," ",(D147*E147))</f>
        <v> </v>
      </c>
    </row>
    <row r="148" spans="1:6" ht="12.75">
      <c r="A148" s="1296"/>
      <c r="B148" s="623" t="s">
        <v>141</v>
      </c>
      <c r="C148" s="594" t="s">
        <v>884</v>
      </c>
      <c r="D148" s="610">
        <v>45</v>
      </c>
      <c r="E148" s="651"/>
      <c r="F148" s="652" t="str">
        <f>IF((D148*E148)=0," ",(D148*E148))</f>
        <v> </v>
      </c>
    </row>
    <row r="149" spans="1:6" ht="12.75">
      <c r="A149" s="1297"/>
      <c r="B149" s="623" t="s">
        <v>142</v>
      </c>
      <c r="C149" s="594" t="s">
        <v>884</v>
      </c>
      <c r="D149" s="610">
        <v>35</v>
      </c>
      <c r="E149" s="651"/>
      <c r="F149" s="652" t="str">
        <f>IF((D149*E149)=0," ",(D149*E149))</f>
        <v> </v>
      </c>
    </row>
    <row r="150" spans="1:6" ht="24">
      <c r="A150" s="1295">
        <f>1+A145</f>
        <v>40</v>
      </c>
      <c r="B150" s="623" t="s">
        <v>143</v>
      </c>
      <c r="C150" s="594"/>
      <c r="D150" s="610"/>
      <c r="E150" s="651"/>
      <c r="F150" s="652"/>
    </row>
    <row r="151" spans="1:6" ht="12.75">
      <c r="A151" s="1296"/>
      <c r="B151" s="623" t="s">
        <v>144</v>
      </c>
      <c r="C151" s="594"/>
      <c r="D151" s="610"/>
      <c r="E151" s="651"/>
      <c r="F151" s="652"/>
    </row>
    <row r="152" spans="1:6" ht="12.75">
      <c r="A152" s="1297"/>
      <c r="B152" s="623" t="s">
        <v>145</v>
      </c>
      <c r="C152" s="594" t="s">
        <v>1140</v>
      </c>
      <c r="D152" s="610">
        <v>1</v>
      </c>
      <c r="E152" s="651"/>
      <c r="F152" s="652" t="str">
        <f>IF((D152*E152)=0," ",(D152*E152))</f>
        <v> </v>
      </c>
    </row>
    <row r="153" spans="1:6" ht="12.75">
      <c r="A153" s="1295">
        <f>1+A150</f>
        <v>41</v>
      </c>
      <c r="B153" s="623" t="s">
        <v>146</v>
      </c>
      <c r="C153" s="594"/>
      <c r="D153" s="610"/>
      <c r="E153" s="651"/>
      <c r="F153" s="652"/>
    </row>
    <row r="154" spans="1:6" ht="12.75">
      <c r="A154" s="1296"/>
      <c r="B154" s="623" t="s">
        <v>139</v>
      </c>
      <c r="C154" s="594"/>
      <c r="D154" s="610"/>
      <c r="E154" s="651"/>
      <c r="F154" s="652"/>
    </row>
    <row r="155" spans="1:6" ht="12.75">
      <c r="A155" s="1297"/>
      <c r="B155" s="623" t="s">
        <v>147</v>
      </c>
      <c r="C155" s="594" t="s">
        <v>1140</v>
      </c>
      <c r="D155" s="610">
        <v>4</v>
      </c>
      <c r="E155" s="651"/>
      <c r="F155" s="652" t="str">
        <f>IF((D155*E155)=0," ",(D155*E155))</f>
        <v> </v>
      </c>
    </row>
    <row r="156" spans="1:6" ht="24">
      <c r="A156" s="1295">
        <f>1+A153</f>
        <v>42</v>
      </c>
      <c r="B156" s="623" t="s">
        <v>148</v>
      </c>
      <c r="C156" s="594"/>
      <c r="D156" s="610"/>
      <c r="E156" s="651"/>
      <c r="F156" s="652"/>
    </row>
    <row r="157" spans="1:6" ht="12.75">
      <c r="A157" s="1296"/>
      <c r="B157" s="623" t="s">
        <v>149</v>
      </c>
      <c r="C157" s="594"/>
      <c r="D157" s="610"/>
      <c r="E157" s="651"/>
      <c r="F157" s="652"/>
    </row>
    <row r="158" spans="1:6" ht="12.75">
      <c r="A158" s="1297"/>
      <c r="B158" s="623" t="s">
        <v>150</v>
      </c>
      <c r="C158" s="594" t="s">
        <v>1140</v>
      </c>
      <c r="D158" s="610">
        <v>1</v>
      </c>
      <c r="E158" s="651"/>
      <c r="F158" s="652" t="str">
        <f>IF((D158*E158)=0," ",(D158*E158))</f>
        <v> </v>
      </c>
    </row>
    <row r="159" spans="1:6" ht="120">
      <c r="A159" s="714">
        <f>1+A156</f>
        <v>43</v>
      </c>
      <c r="B159" s="623" t="s">
        <v>151</v>
      </c>
      <c r="C159" s="594" t="s">
        <v>1142</v>
      </c>
      <c r="D159" s="610">
        <v>10</v>
      </c>
      <c r="E159" s="651"/>
      <c r="F159" s="652" t="str">
        <f>IF((D159*E159)=0," ",(D159*E159))</f>
        <v> </v>
      </c>
    </row>
    <row r="160" spans="1:6" ht="36">
      <c r="A160" s="714">
        <f>1+A159</f>
        <v>44</v>
      </c>
      <c r="B160" s="623" t="s">
        <v>152</v>
      </c>
      <c r="C160" s="594" t="s">
        <v>1122</v>
      </c>
      <c r="D160" s="610">
        <v>1</v>
      </c>
      <c r="E160" s="651"/>
      <c r="F160" s="652" t="str">
        <f>IF((D160*E160)=0," ",(D160*E160))</f>
        <v> </v>
      </c>
    </row>
    <row r="161" spans="1:6" ht="24.75" thickBot="1">
      <c r="A161" s="715">
        <f>1+A160</f>
        <v>45</v>
      </c>
      <c r="B161" s="626" t="s">
        <v>394</v>
      </c>
      <c r="C161" s="595" t="s">
        <v>1168</v>
      </c>
      <c r="D161" s="614">
        <v>1</v>
      </c>
      <c r="E161" s="653"/>
      <c r="F161" s="654" t="str">
        <f>IF((D161*E161)=0," ",(D161*E161))</f>
        <v> </v>
      </c>
    </row>
    <row r="162" spans="1:6" ht="27.75" customHeight="1" thickBot="1">
      <c r="A162" s="717"/>
      <c r="B162" s="667" t="str">
        <f>B6</f>
        <v>5.4.3.5. VODOVOD - OBJEKT</v>
      </c>
      <c r="C162" s="679"/>
      <c r="D162" s="668"/>
      <c r="E162" s="669"/>
      <c r="F162" s="666">
        <f>SUM(F20:F161)</f>
        <v>0</v>
      </c>
    </row>
  </sheetData>
  <sheetProtection password="CA21" sheet="1" objects="1" scenarios="1"/>
  <protectedRanges>
    <protectedRange sqref="E8:E14" name="Obseg1_2"/>
    <protectedRange sqref="E1:E7 E15:E65536" name="Obseg1"/>
  </protectedRanges>
  <mergeCells count="48">
    <mergeCell ref="A21:A23"/>
    <mergeCell ref="A24:A26"/>
    <mergeCell ref="A28:A31"/>
    <mergeCell ref="B8:F8"/>
    <mergeCell ref="B9:F9"/>
    <mergeCell ref="B10:F10"/>
    <mergeCell ref="B11:F11"/>
    <mergeCell ref="B12:F12"/>
    <mergeCell ref="B13:F13"/>
    <mergeCell ref="B14:F14"/>
    <mergeCell ref="A16:A20"/>
    <mergeCell ref="A65:A67"/>
    <mergeCell ref="A68:A71"/>
    <mergeCell ref="A72:A74"/>
    <mergeCell ref="A75:A77"/>
    <mergeCell ref="A51:A54"/>
    <mergeCell ref="A55:A58"/>
    <mergeCell ref="A59:A61"/>
    <mergeCell ref="A62:A64"/>
    <mergeCell ref="A32:A35"/>
    <mergeCell ref="A36:A39"/>
    <mergeCell ref="A40:A43"/>
    <mergeCell ref="A44:A47"/>
    <mergeCell ref="A48:A50"/>
    <mergeCell ref="A91:A93"/>
    <mergeCell ref="A94:A96"/>
    <mergeCell ref="A97:A99"/>
    <mergeCell ref="A100:A102"/>
    <mergeCell ref="A78:A80"/>
    <mergeCell ref="A81:A84"/>
    <mergeCell ref="A85:A87"/>
    <mergeCell ref="A88:A90"/>
    <mergeCell ref="A115:A117"/>
    <mergeCell ref="A118:A122"/>
    <mergeCell ref="A123:A124"/>
    <mergeCell ref="A125:A126"/>
    <mergeCell ref="A103:A105"/>
    <mergeCell ref="A106:A108"/>
    <mergeCell ref="A109:A111"/>
    <mergeCell ref="A112:A114"/>
    <mergeCell ref="A145:A149"/>
    <mergeCell ref="A150:A152"/>
    <mergeCell ref="A153:A155"/>
    <mergeCell ref="A156:A158"/>
    <mergeCell ref="A127:A131"/>
    <mergeCell ref="A132:A135"/>
    <mergeCell ref="A136:A140"/>
    <mergeCell ref="A141:A144"/>
  </mergeCells>
  <printOptions/>
  <pageMargins left="0.984251968503937" right="0.7086614173228347" top="0.984251968503937" bottom="0.9448818897637796" header="0.31496062992125984" footer="0.31496062992125984"/>
  <pageSetup horizontalDpi="300" verticalDpi="300" orientation="portrait" paperSize="9" r:id="rId1"/>
  <headerFooter alignWithMargins="0">
    <oddFooter>&amp;LRazpisna dokumentacija - GRADNJE: POGLAVJE 4&amp;R&amp;P</oddFooter>
  </headerFooter>
</worksheet>
</file>

<file path=xl/worksheets/sheet24.xml><?xml version="1.0" encoding="utf-8"?>
<worksheet xmlns="http://schemas.openxmlformats.org/spreadsheetml/2006/main" xmlns:r="http://schemas.openxmlformats.org/officeDocument/2006/relationships">
  <sheetPr>
    <tabColor rgb="FF00B0F0"/>
  </sheetPr>
  <dimension ref="A1:F34"/>
  <sheetViews>
    <sheetView zoomScalePageLayoutView="0" workbookViewId="0" topLeftCell="A1">
      <selection activeCell="E1" sqref="E1:E65536"/>
    </sheetView>
  </sheetViews>
  <sheetFormatPr defaultColWidth="9.00390625" defaultRowHeight="12"/>
  <cols>
    <col min="1" max="1" width="6.75390625" style="722" customWidth="1"/>
    <col min="2" max="2" width="43.625" style="463" customWidth="1"/>
    <col min="3" max="3" width="7.00390625" style="596" customWidth="1"/>
    <col min="4" max="4" width="8.25390625" style="631" customWidth="1"/>
    <col min="5" max="5" width="12.00390625" style="464" customWidth="1"/>
    <col min="6" max="6" width="12.75390625" style="464" customWidth="1"/>
    <col min="7" max="16384" width="9.125" style="456" customWidth="1"/>
  </cols>
  <sheetData>
    <row r="1" spans="1:6" ht="13.5">
      <c r="A1" s="708"/>
      <c r="B1" s="598" t="s">
        <v>871</v>
      </c>
      <c r="C1" s="655"/>
      <c r="D1" s="134"/>
      <c r="E1" s="134"/>
      <c r="F1" s="599"/>
    </row>
    <row r="2" spans="1:6" ht="12.75">
      <c r="A2" s="709"/>
      <c r="B2" s="600"/>
      <c r="C2" s="656"/>
      <c r="D2" s="600"/>
      <c r="E2" s="600"/>
      <c r="F2" s="599"/>
    </row>
    <row r="3" spans="1:6" ht="25.5">
      <c r="A3" s="710"/>
      <c r="B3" s="674" t="s">
        <v>1175</v>
      </c>
      <c r="C3" s="657" t="s">
        <v>940</v>
      </c>
      <c r="D3" s="672" t="s">
        <v>1151</v>
      </c>
      <c r="E3" s="659" t="s">
        <v>405</v>
      </c>
      <c r="F3" s="660" t="s">
        <v>942</v>
      </c>
    </row>
    <row r="4" spans="1:6" ht="12.75">
      <c r="A4" s="711"/>
      <c r="B4" s="190">
        <v>1</v>
      </c>
      <c r="C4" s="179">
        <v>2</v>
      </c>
      <c r="D4" s="191">
        <v>3</v>
      </c>
      <c r="E4" s="191">
        <v>4</v>
      </c>
      <c r="F4" s="192" t="s">
        <v>943</v>
      </c>
    </row>
    <row r="5" spans="1:6" ht="12.75">
      <c r="A5" s="712"/>
      <c r="B5" s="457"/>
      <c r="C5" s="593"/>
      <c r="D5" s="607"/>
      <c r="E5" s="458"/>
      <c r="F5" s="458"/>
    </row>
    <row r="6" spans="1:6" s="446" customFormat="1" ht="13.5">
      <c r="A6" s="713"/>
      <c r="B6" s="608" t="s">
        <v>154</v>
      </c>
      <c r="C6" s="594"/>
      <c r="D6" s="610"/>
      <c r="E6" s="458"/>
      <c r="F6" s="458" t="str">
        <f>IF(D6&lt;&gt;0,D6*E6," ")</f>
        <v> </v>
      </c>
    </row>
    <row r="7" spans="1:6" s="446" customFormat="1" ht="12.75">
      <c r="A7" s="713"/>
      <c r="B7" s="611"/>
      <c r="C7" s="594"/>
      <c r="D7" s="610"/>
      <c r="E7" s="458"/>
      <c r="F7" s="458"/>
    </row>
    <row r="8" spans="1:6" s="447" customFormat="1" ht="45.75" customHeight="1">
      <c r="A8" s="713"/>
      <c r="B8" s="1298" t="s">
        <v>395</v>
      </c>
      <c r="C8" s="1299"/>
      <c r="D8" s="1299"/>
      <c r="E8" s="1299"/>
      <c r="F8" s="1300"/>
    </row>
    <row r="9" spans="1:6" s="447" customFormat="1" ht="56.25" customHeight="1">
      <c r="A9" s="713"/>
      <c r="B9" s="1298" t="s">
        <v>396</v>
      </c>
      <c r="C9" s="1299"/>
      <c r="D9" s="1299"/>
      <c r="E9" s="1299"/>
      <c r="F9" s="1300"/>
    </row>
    <row r="10" spans="1:6" s="447" customFormat="1" ht="57" customHeight="1">
      <c r="A10" s="713"/>
      <c r="B10" s="1298" t="s">
        <v>397</v>
      </c>
      <c r="C10" s="1299"/>
      <c r="D10" s="1299"/>
      <c r="E10" s="1299"/>
      <c r="F10" s="1300"/>
    </row>
    <row r="11" spans="1:6" s="447" customFormat="1" ht="57" customHeight="1">
      <c r="A11" s="713"/>
      <c r="B11" s="1301" t="s">
        <v>398</v>
      </c>
      <c r="C11" s="1301"/>
      <c r="D11" s="1301"/>
      <c r="E11" s="1301"/>
      <c r="F11" s="1301"/>
    </row>
    <row r="12" spans="1:6" s="447" customFormat="1" ht="32.25" customHeight="1">
      <c r="A12" s="713"/>
      <c r="B12" s="1301" t="s">
        <v>287</v>
      </c>
      <c r="C12" s="1301"/>
      <c r="D12" s="1301"/>
      <c r="E12" s="1301"/>
      <c r="F12" s="1301"/>
    </row>
    <row r="13" spans="1:6" s="447" customFormat="1" ht="37.5" customHeight="1">
      <c r="A13" s="713"/>
      <c r="B13" s="1298" t="s">
        <v>167</v>
      </c>
      <c r="C13" s="1299"/>
      <c r="D13" s="1299"/>
      <c r="E13" s="1299"/>
      <c r="F13" s="1300"/>
    </row>
    <row r="14" spans="1:6" s="447" customFormat="1" ht="32.25" customHeight="1">
      <c r="A14" s="713"/>
      <c r="B14" s="1302" t="s">
        <v>1059</v>
      </c>
      <c r="C14" s="1302"/>
      <c r="D14" s="1302"/>
      <c r="E14" s="1302"/>
      <c r="F14" s="1302"/>
    </row>
    <row r="15" spans="1:6" s="447" customFormat="1" ht="12.75">
      <c r="A15" s="713"/>
      <c r="B15" s="611"/>
      <c r="C15" s="594"/>
      <c r="D15" s="610"/>
      <c r="E15" s="459"/>
      <c r="F15" s="624" t="str">
        <f>IF(($D15*E15)=0," ",($D15*E15))</f>
        <v> </v>
      </c>
    </row>
    <row r="16" spans="1:6" ht="36">
      <c r="A16" s="1295">
        <v>1</v>
      </c>
      <c r="B16" s="623" t="s">
        <v>155</v>
      </c>
      <c r="C16" s="594"/>
      <c r="D16" s="610"/>
      <c r="E16" s="651"/>
      <c r="F16" s="652"/>
    </row>
    <row r="17" spans="1:6" ht="12.75">
      <c r="A17" s="1296"/>
      <c r="B17" s="623" t="s">
        <v>156</v>
      </c>
      <c r="C17" s="594"/>
      <c r="D17" s="610"/>
      <c r="E17" s="651"/>
      <c r="F17" s="652"/>
    </row>
    <row r="18" spans="1:6" ht="12.75">
      <c r="A18" s="1297"/>
      <c r="B18" s="623" t="s">
        <v>157</v>
      </c>
      <c r="C18" s="594" t="s">
        <v>1140</v>
      </c>
      <c r="D18" s="610">
        <v>1</v>
      </c>
      <c r="E18" s="651"/>
      <c r="F18" s="652" t="str">
        <f>IF((D18*E18)=0," ",(D18*E18))</f>
        <v> </v>
      </c>
    </row>
    <row r="19" spans="1:6" ht="24">
      <c r="A19" s="1295">
        <f>1+A16</f>
        <v>2</v>
      </c>
      <c r="B19" s="623" t="s">
        <v>158</v>
      </c>
      <c r="C19" s="594"/>
      <c r="D19" s="610"/>
      <c r="E19" s="651"/>
      <c r="F19" s="652"/>
    </row>
    <row r="20" spans="1:6" ht="12.75">
      <c r="A20" s="1296"/>
      <c r="B20" s="623" t="s">
        <v>317</v>
      </c>
      <c r="C20" s="594"/>
      <c r="D20" s="610"/>
      <c r="E20" s="651"/>
      <c r="F20" s="652"/>
    </row>
    <row r="21" spans="1:6" ht="12.75">
      <c r="A21" s="1297"/>
      <c r="B21" s="623" t="s">
        <v>359</v>
      </c>
      <c r="C21" s="594" t="s">
        <v>1140</v>
      </c>
      <c r="D21" s="610">
        <v>1</v>
      </c>
      <c r="E21" s="651"/>
      <c r="F21" s="652" t="str">
        <f>IF((D21*E21)=0," ",(D21*E21))</f>
        <v> </v>
      </c>
    </row>
    <row r="22" spans="1:6" ht="48">
      <c r="A22" s="1295">
        <f>1+A19</f>
        <v>3</v>
      </c>
      <c r="B22" s="623" t="s">
        <v>159</v>
      </c>
      <c r="C22" s="594"/>
      <c r="D22" s="610"/>
      <c r="E22" s="651"/>
      <c r="F22" s="652"/>
    </row>
    <row r="23" spans="1:6" ht="12.75">
      <c r="A23" s="1296"/>
      <c r="B23" s="623" t="s">
        <v>160</v>
      </c>
      <c r="C23" s="594"/>
      <c r="D23" s="610"/>
      <c r="E23" s="651"/>
      <c r="F23" s="652"/>
    </row>
    <row r="24" spans="1:6" ht="12.75">
      <c r="A24" s="1296"/>
      <c r="B24" s="623" t="s">
        <v>161</v>
      </c>
      <c r="C24" s="594"/>
      <c r="D24" s="610"/>
      <c r="E24" s="651"/>
      <c r="F24" s="652"/>
    </row>
    <row r="25" spans="1:6" ht="12.75">
      <c r="A25" s="1297"/>
      <c r="B25" s="623" t="s">
        <v>516</v>
      </c>
      <c r="C25" s="594" t="s">
        <v>1140</v>
      </c>
      <c r="D25" s="610">
        <v>1</v>
      </c>
      <c r="E25" s="651"/>
      <c r="F25" s="652" t="str">
        <f>IF((D25*E25)=0," ",(D25*E25))</f>
        <v> </v>
      </c>
    </row>
    <row r="26" spans="1:6" ht="48">
      <c r="A26" s="1295">
        <f>1+A22</f>
        <v>4</v>
      </c>
      <c r="B26" s="623" t="s">
        <v>162</v>
      </c>
      <c r="C26" s="594"/>
      <c r="D26" s="610"/>
      <c r="E26" s="651"/>
      <c r="F26" s="652"/>
    </row>
    <row r="27" spans="1:6" ht="12.75">
      <c r="A27" s="1296"/>
      <c r="B27" s="623" t="s">
        <v>317</v>
      </c>
      <c r="C27" s="594"/>
      <c r="D27" s="610"/>
      <c r="E27" s="651"/>
      <c r="F27" s="652"/>
    </row>
    <row r="28" spans="1:6" ht="12.75">
      <c r="A28" s="1297"/>
      <c r="B28" s="623" t="s">
        <v>163</v>
      </c>
      <c r="C28" s="594" t="s">
        <v>1140</v>
      </c>
      <c r="D28" s="610">
        <v>1</v>
      </c>
      <c r="E28" s="651"/>
      <c r="F28" s="652" t="str">
        <f>IF((D28*E28)=0," ",(D28*E28))</f>
        <v> </v>
      </c>
    </row>
    <row r="29" spans="1:6" ht="48">
      <c r="A29" s="1295">
        <f>1+A26</f>
        <v>5</v>
      </c>
      <c r="B29" s="623" t="s">
        <v>164</v>
      </c>
      <c r="C29" s="594"/>
      <c r="D29" s="610"/>
      <c r="E29" s="651"/>
      <c r="F29" s="652"/>
    </row>
    <row r="30" spans="1:6" ht="12.75">
      <c r="A30" s="1297"/>
      <c r="B30" s="623" t="s">
        <v>165</v>
      </c>
      <c r="C30" s="594" t="s">
        <v>884</v>
      </c>
      <c r="D30" s="610">
        <v>18</v>
      </c>
      <c r="E30" s="651"/>
      <c r="F30" s="652" t="str">
        <f>IF((D30*E30)=0," ",(D30*E30))</f>
        <v> </v>
      </c>
    </row>
    <row r="31" spans="1:6" ht="48">
      <c r="A31" s="714">
        <f>1+A29</f>
        <v>6</v>
      </c>
      <c r="B31" s="623" t="s">
        <v>166</v>
      </c>
      <c r="C31" s="594" t="s">
        <v>1122</v>
      </c>
      <c r="D31" s="610">
        <v>1</v>
      </c>
      <c r="E31" s="651"/>
      <c r="F31" s="652" t="str">
        <f>IF((D31*E31)=0," ",(D31*E31))</f>
        <v> </v>
      </c>
    </row>
    <row r="32" spans="1:6" ht="96">
      <c r="A32" s="714">
        <f>1+A31</f>
        <v>7</v>
      </c>
      <c r="B32" s="623" t="s">
        <v>522</v>
      </c>
      <c r="C32" s="594" t="s">
        <v>1142</v>
      </c>
      <c r="D32" s="610">
        <v>3</v>
      </c>
      <c r="E32" s="651"/>
      <c r="F32" s="652" t="str">
        <f>IF((D32*E32)=0," ",(D32*E32))</f>
        <v> </v>
      </c>
    </row>
    <row r="33" spans="1:6" ht="24.75" thickBot="1">
      <c r="A33" s="719">
        <f>1+A32</f>
        <v>8</v>
      </c>
      <c r="B33" s="626" t="s">
        <v>394</v>
      </c>
      <c r="C33" s="595" t="s">
        <v>1168</v>
      </c>
      <c r="D33" s="614">
        <v>1</v>
      </c>
      <c r="E33" s="653"/>
      <c r="F33" s="654" t="str">
        <f>IF((D33*E33)=0," ",(D33*E33))</f>
        <v> </v>
      </c>
    </row>
    <row r="34" spans="1:6" ht="24.75" customHeight="1" thickBot="1">
      <c r="A34" s="721"/>
      <c r="B34" s="675" t="str">
        <f>B6</f>
        <v>5.4.3.6. PLIN - OBJEKT</v>
      </c>
      <c r="C34" s="678"/>
      <c r="D34" s="676"/>
      <c r="E34" s="677" t="s">
        <v>1139</v>
      </c>
      <c r="F34" s="666">
        <f>SUM(F18:F33)</f>
        <v>0</v>
      </c>
    </row>
  </sheetData>
  <sheetProtection password="CA21" sheet="1" objects="1" scenarios="1"/>
  <protectedRanges>
    <protectedRange sqref="E8:E14" name="Obseg1_2"/>
    <protectedRange sqref="E1:E7 E15:E65536" name="Obseg1"/>
  </protectedRanges>
  <mergeCells count="12">
    <mergeCell ref="B8:F8"/>
    <mergeCell ref="B9:F9"/>
    <mergeCell ref="B10:F10"/>
    <mergeCell ref="B11:F11"/>
    <mergeCell ref="A16:A18"/>
    <mergeCell ref="A19:A21"/>
    <mergeCell ref="A22:A25"/>
    <mergeCell ref="A26:A28"/>
    <mergeCell ref="A29:A30"/>
    <mergeCell ref="B12:F12"/>
    <mergeCell ref="B13:F13"/>
    <mergeCell ref="B14:F14"/>
  </mergeCells>
  <printOptions/>
  <pageMargins left="0.984251968503937" right="0.7086614173228347" top="0.984251968503937" bottom="0.9448818897637796" header="0.31496062992125984" footer="0.31496062992125984"/>
  <pageSetup horizontalDpi="300" verticalDpi="300" orientation="portrait" paperSize="9" r:id="rId1"/>
  <headerFooter alignWithMargins="0">
    <oddFooter>&amp;LRazpisna dokumentacija - GRADNJE: POGLAVJE 4&amp;R&amp;P</oddFooter>
  </headerFooter>
</worksheet>
</file>

<file path=xl/worksheets/sheet25.xml><?xml version="1.0" encoding="utf-8"?>
<worksheet xmlns="http://schemas.openxmlformats.org/spreadsheetml/2006/main" xmlns:r="http://schemas.openxmlformats.org/officeDocument/2006/relationships">
  <sheetPr>
    <tabColor rgb="FF00B0F0"/>
  </sheetPr>
  <dimension ref="A1:F83"/>
  <sheetViews>
    <sheetView zoomScalePageLayoutView="0" workbookViewId="0" topLeftCell="A1">
      <selection activeCell="E1" sqref="E1:E65536"/>
    </sheetView>
  </sheetViews>
  <sheetFormatPr defaultColWidth="9.00390625" defaultRowHeight="12"/>
  <cols>
    <col min="1" max="1" width="6.75390625" style="722" customWidth="1"/>
    <col min="2" max="2" width="43.625" style="463" customWidth="1"/>
    <col min="3" max="3" width="7.00390625" style="596" customWidth="1"/>
    <col min="4" max="4" width="8.25390625" style="631" customWidth="1"/>
    <col min="5" max="5" width="12.00390625" style="464" customWidth="1"/>
    <col min="6" max="6" width="12.75390625" style="464" customWidth="1"/>
    <col min="7" max="16384" width="9.125" style="456" customWidth="1"/>
  </cols>
  <sheetData>
    <row r="1" spans="1:6" ht="13.5">
      <c r="A1" s="708"/>
      <c r="B1" s="598" t="s">
        <v>871</v>
      </c>
      <c r="C1" s="655"/>
      <c r="D1" s="134"/>
      <c r="E1" s="134"/>
      <c r="F1" s="599"/>
    </row>
    <row r="2" spans="1:6" ht="12.75">
      <c r="A2" s="709"/>
      <c r="B2" s="600"/>
      <c r="C2" s="656"/>
      <c r="D2" s="600"/>
      <c r="E2" s="600"/>
      <c r="F2" s="599"/>
    </row>
    <row r="3" spans="1:6" ht="25.5">
      <c r="A3" s="710"/>
      <c r="B3" s="602" t="s">
        <v>1175</v>
      </c>
      <c r="C3" s="657" t="s">
        <v>940</v>
      </c>
      <c r="D3" s="672" t="s">
        <v>1151</v>
      </c>
      <c r="E3" s="659" t="s">
        <v>405</v>
      </c>
      <c r="F3" s="660" t="s">
        <v>942</v>
      </c>
    </row>
    <row r="4" spans="1:6" ht="12.75">
      <c r="A4" s="711"/>
      <c r="B4" s="190">
        <v>1</v>
      </c>
      <c r="C4" s="179">
        <v>2</v>
      </c>
      <c r="D4" s="191">
        <v>3</v>
      </c>
      <c r="E4" s="191">
        <v>4</v>
      </c>
      <c r="F4" s="192" t="s">
        <v>943</v>
      </c>
    </row>
    <row r="5" spans="1:6" ht="12.75">
      <c r="A5" s="712"/>
      <c r="B5" s="457"/>
      <c r="C5" s="593"/>
      <c r="D5" s="607"/>
      <c r="E5" s="458"/>
      <c r="F5" s="458"/>
    </row>
    <row r="6" spans="1:6" s="446" customFormat="1" ht="13.5">
      <c r="A6" s="713"/>
      <c r="B6" s="608" t="s">
        <v>168</v>
      </c>
      <c r="C6" s="594"/>
      <c r="D6" s="610"/>
      <c r="E6" s="458"/>
      <c r="F6" s="458" t="str">
        <f>IF(D6&lt;&gt;0,D6*E6," ")</f>
        <v> </v>
      </c>
    </row>
    <row r="7" spans="1:6" s="446" customFormat="1" ht="12.75">
      <c r="A7" s="713"/>
      <c r="B7" s="611"/>
      <c r="C7" s="594"/>
      <c r="D7" s="610"/>
      <c r="E7" s="458"/>
      <c r="F7" s="458"/>
    </row>
    <row r="8" spans="1:6" s="447" customFormat="1" ht="45.75" customHeight="1">
      <c r="A8" s="713"/>
      <c r="B8" s="1298" t="s">
        <v>395</v>
      </c>
      <c r="C8" s="1299"/>
      <c r="D8" s="1299"/>
      <c r="E8" s="1299"/>
      <c r="F8" s="1300"/>
    </row>
    <row r="9" spans="1:6" s="447" customFormat="1" ht="56.25" customHeight="1">
      <c r="A9" s="713"/>
      <c r="B9" s="1298" t="s">
        <v>396</v>
      </c>
      <c r="C9" s="1299"/>
      <c r="D9" s="1299"/>
      <c r="E9" s="1299"/>
      <c r="F9" s="1300"/>
    </row>
    <row r="10" spans="1:6" s="447" customFormat="1" ht="57" customHeight="1">
      <c r="A10" s="713"/>
      <c r="B10" s="1298" t="s">
        <v>397</v>
      </c>
      <c r="C10" s="1299"/>
      <c r="D10" s="1299"/>
      <c r="E10" s="1299"/>
      <c r="F10" s="1300"/>
    </row>
    <row r="11" spans="1:6" s="447" customFormat="1" ht="57" customHeight="1">
      <c r="A11" s="713"/>
      <c r="B11" s="1301" t="s">
        <v>398</v>
      </c>
      <c r="C11" s="1301"/>
      <c r="D11" s="1301"/>
      <c r="E11" s="1301"/>
      <c r="F11" s="1301"/>
    </row>
    <row r="12" spans="1:6" s="447" customFormat="1" ht="32.25" customHeight="1">
      <c r="A12" s="713"/>
      <c r="B12" s="1301" t="s">
        <v>287</v>
      </c>
      <c r="C12" s="1301"/>
      <c r="D12" s="1301"/>
      <c r="E12" s="1301"/>
      <c r="F12" s="1301"/>
    </row>
    <row r="13" spans="1:6" s="447" customFormat="1" ht="42" customHeight="1">
      <c r="A13" s="713"/>
      <c r="B13" s="1301" t="s">
        <v>1060</v>
      </c>
      <c r="C13" s="1301"/>
      <c r="D13" s="1301"/>
      <c r="E13" s="1301"/>
      <c r="F13" s="1301"/>
    </row>
    <row r="14" spans="1:6" s="447" customFormat="1" ht="32.25" customHeight="1">
      <c r="A14" s="713"/>
      <c r="B14" s="1301" t="s">
        <v>1059</v>
      </c>
      <c r="C14" s="1301"/>
      <c r="D14" s="1301"/>
      <c r="E14" s="1301"/>
      <c r="F14" s="1301"/>
    </row>
    <row r="15" spans="1:6" s="447" customFormat="1" ht="18" customHeight="1">
      <c r="A15" s="713"/>
      <c r="B15" s="671"/>
      <c r="C15" s="681"/>
      <c r="D15" s="671"/>
      <c r="E15" s="671"/>
      <c r="F15" s="671"/>
    </row>
    <row r="16" spans="1:6" ht="13.5">
      <c r="A16" s="713"/>
      <c r="B16" s="682" t="s">
        <v>169</v>
      </c>
      <c r="C16" s="594"/>
      <c r="D16" s="610"/>
      <c r="E16" s="651"/>
      <c r="F16" s="652"/>
    </row>
    <row r="17" spans="1:6" ht="12.75">
      <c r="A17" s="714"/>
      <c r="B17" s="623"/>
      <c r="C17" s="594"/>
      <c r="D17" s="610"/>
      <c r="E17" s="651"/>
      <c r="F17" s="652"/>
    </row>
    <row r="18" spans="1:6" ht="84">
      <c r="A18" s="1306">
        <v>1</v>
      </c>
      <c r="B18" s="623" t="s">
        <v>276</v>
      </c>
      <c r="C18" s="594"/>
      <c r="D18" s="610"/>
      <c r="E18" s="651"/>
      <c r="F18" s="652"/>
    </row>
    <row r="19" spans="1:6" ht="12.75">
      <c r="A19" s="1307"/>
      <c r="B19" s="623" t="s">
        <v>170</v>
      </c>
      <c r="C19" s="594"/>
      <c r="D19" s="610"/>
      <c r="E19" s="651"/>
      <c r="F19" s="652"/>
    </row>
    <row r="20" spans="1:6" ht="12.75">
      <c r="A20" s="1307"/>
      <c r="B20" s="623" t="s">
        <v>171</v>
      </c>
      <c r="C20" s="594" t="s">
        <v>884</v>
      </c>
      <c r="D20" s="610">
        <v>20</v>
      </c>
      <c r="E20" s="651"/>
      <c r="F20" s="652" t="str">
        <f>IF((D20*E20)=0," ",(D20*E20))</f>
        <v> </v>
      </c>
    </row>
    <row r="21" spans="1:6" ht="12.75">
      <c r="A21" s="1308"/>
      <c r="B21" s="623" t="s">
        <v>172</v>
      </c>
      <c r="C21" s="594" t="s">
        <v>884</v>
      </c>
      <c r="D21" s="610">
        <v>20</v>
      </c>
      <c r="E21" s="651"/>
      <c r="F21" s="652" t="str">
        <f>IF((D21*E21)=0," ",(D21*E21))</f>
        <v> </v>
      </c>
    </row>
    <row r="22" spans="1:6" ht="36">
      <c r="A22" s="1306">
        <f>1+A18</f>
        <v>2</v>
      </c>
      <c r="B22" s="623" t="s">
        <v>277</v>
      </c>
      <c r="C22" s="594"/>
      <c r="D22" s="610"/>
      <c r="E22" s="651"/>
      <c r="F22" s="652"/>
    </row>
    <row r="23" spans="1:6" ht="12.75">
      <c r="A23" s="1307"/>
      <c r="B23" s="623" t="s">
        <v>173</v>
      </c>
      <c r="C23" s="594"/>
      <c r="D23" s="610"/>
      <c r="E23" s="651"/>
      <c r="F23" s="652"/>
    </row>
    <row r="24" spans="1:6" ht="12.75">
      <c r="A24" s="1308"/>
      <c r="B24" s="623" t="s">
        <v>275</v>
      </c>
      <c r="C24" s="594" t="s">
        <v>1140</v>
      </c>
      <c r="D24" s="610">
        <v>1</v>
      </c>
      <c r="E24" s="651"/>
      <c r="F24" s="652" t="str">
        <f>IF((D24*E24)=0," ",(D24*E24))</f>
        <v> </v>
      </c>
    </row>
    <row r="25" spans="1:6" ht="48">
      <c r="A25" s="1306">
        <f>1+A22</f>
        <v>3</v>
      </c>
      <c r="B25" s="623" t="s">
        <v>532</v>
      </c>
      <c r="C25" s="594"/>
      <c r="D25" s="610"/>
      <c r="E25" s="651"/>
      <c r="F25" s="652"/>
    </row>
    <row r="26" spans="1:6" ht="12.75">
      <c r="A26" s="1307"/>
      <c r="B26" s="623" t="s">
        <v>173</v>
      </c>
      <c r="C26" s="594"/>
      <c r="D26" s="610"/>
      <c r="E26" s="651"/>
      <c r="F26" s="652"/>
    </row>
    <row r="27" spans="1:6" ht="12.75">
      <c r="A27" s="1308"/>
      <c r="B27" s="623" t="s">
        <v>174</v>
      </c>
      <c r="C27" s="594" t="s">
        <v>1140</v>
      </c>
      <c r="D27" s="610">
        <v>1</v>
      </c>
      <c r="E27" s="651"/>
      <c r="F27" s="652" t="str">
        <f>IF((D27*E27)=0," ",(D27*E27))</f>
        <v> </v>
      </c>
    </row>
    <row r="28" spans="1:6" ht="108">
      <c r="A28" s="1306">
        <f>1+A25</f>
        <v>4</v>
      </c>
      <c r="B28" s="623" t="s">
        <v>175</v>
      </c>
      <c r="C28" s="594"/>
      <c r="D28" s="610"/>
      <c r="E28" s="651"/>
      <c r="F28" s="652"/>
    </row>
    <row r="29" spans="1:6" ht="12.75">
      <c r="A29" s="1308"/>
      <c r="B29" s="623" t="s">
        <v>382</v>
      </c>
      <c r="C29" s="594" t="s">
        <v>884</v>
      </c>
      <c r="D29" s="610">
        <v>6</v>
      </c>
      <c r="E29" s="651"/>
      <c r="F29" s="652" t="str">
        <f>IF((D29*E29)=0," ",(D29*E29))</f>
        <v> </v>
      </c>
    </row>
    <row r="30" spans="1:6" ht="36">
      <c r="A30" s="1306">
        <f>1+A28</f>
        <v>5</v>
      </c>
      <c r="B30" s="623" t="s">
        <v>176</v>
      </c>
      <c r="C30" s="594"/>
      <c r="D30" s="610"/>
      <c r="E30" s="651"/>
      <c r="F30" s="652"/>
    </row>
    <row r="31" spans="1:6" ht="12.75">
      <c r="A31" s="1307"/>
      <c r="B31" s="623" t="s">
        <v>317</v>
      </c>
      <c r="C31" s="594"/>
      <c r="D31" s="610"/>
      <c r="E31" s="651"/>
      <c r="F31" s="652"/>
    </row>
    <row r="32" spans="1:6" ht="12.75">
      <c r="A32" s="1308"/>
      <c r="B32" s="623" t="s">
        <v>359</v>
      </c>
      <c r="C32" s="594" t="s">
        <v>1140</v>
      </c>
      <c r="D32" s="610">
        <v>2</v>
      </c>
      <c r="E32" s="651"/>
      <c r="F32" s="652" t="str">
        <f>IF((D32*E32)=0," ",(D32*E32))</f>
        <v> </v>
      </c>
    </row>
    <row r="33" spans="1:6" ht="24">
      <c r="A33" s="1306">
        <f>1+A30</f>
        <v>6</v>
      </c>
      <c r="B33" s="623" t="s">
        <v>158</v>
      </c>
      <c r="C33" s="594"/>
      <c r="D33" s="610"/>
      <c r="E33" s="651"/>
      <c r="F33" s="652"/>
    </row>
    <row r="34" spans="1:6" ht="12.75">
      <c r="A34" s="1307"/>
      <c r="B34" s="623" t="s">
        <v>317</v>
      </c>
      <c r="C34" s="594"/>
      <c r="D34" s="610"/>
      <c r="E34" s="651"/>
      <c r="F34" s="652"/>
    </row>
    <row r="35" spans="1:6" ht="12.75">
      <c r="A35" s="1308"/>
      <c r="B35" s="623" t="s">
        <v>354</v>
      </c>
      <c r="C35" s="594" t="s">
        <v>1140</v>
      </c>
      <c r="D35" s="610">
        <v>1</v>
      </c>
      <c r="E35" s="651"/>
      <c r="F35" s="652" t="str">
        <f>IF((D35*E35)=0," ",(D35*E35))</f>
        <v> </v>
      </c>
    </row>
    <row r="36" spans="1:6" ht="36">
      <c r="A36" s="1306">
        <f>1+A33</f>
        <v>7</v>
      </c>
      <c r="B36" s="623" t="s">
        <v>177</v>
      </c>
      <c r="C36" s="594"/>
      <c r="D36" s="610"/>
      <c r="E36" s="651"/>
      <c r="F36" s="652"/>
    </row>
    <row r="37" spans="1:6" ht="12.75">
      <c r="A37" s="1307"/>
      <c r="B37" s="623" t="s">
        <v>317</v>
      </c>
      <c r="C37" s="594"/>
      <c r="D37" s="610"/>
      <c r="E37" s="651"/>
      <c r="F37" s="652"/>
    </row>
    <row r="38" spans="1:6" ht="12.75">
      <c r="A38" s="1308"/>
      <c r="B38" s="623" t="s">
        <v>354</v>
      </c>
      <c r="C38" s="594" t="s">
        <v>1140</v>
      </c>
      <c r="D38" s="610">
        <v>1</v>
      </c>
      <c r="E38" s="651"/>
      <c r="F38" s="652" t="str">
        <f>IF((D38*E38)=0," ",(D38*E38))</f>
        <v> </v>
      </c>
    </row>
    <row r="39" spans="1:6" ht="36">
      <c r="A39" s="1306">
        <f>1+A36</f>
        <v>8</v>
      </c>
      <c r="B39" s="623" t="s">
        <v>125</v>
      </c>
      <c r="C39" s="594"/>
      <c r="D39" s="610"/>
      <c r="E39" s="651"/>
      <c r="F39" s="652"/>
    </row>
    <row r="40" spans="1:6" ht="12.75">
      <c r="A40" s="1307"/>
      <c r="B40" s="623" t="s">
        <v>317</v>
      </c>
      <c r="C40" s="594"/>
      <c r="D40" s="610"/>
      <c r="E40" s="651"/>
      <c r="F40" s="652"/>
    </row>
    <row r="41" spans="1:6" ht="12.75">
      <c r="A41" s="1308"/>
      <c r="B41" s="623" t="s">
        <v>368</v>
      </c>
      <c r="C41" s="594" t="s">
        <v>1140</v>
      </c>
      <c r="D41" s="610">
        <v>1</v>
      </c>
      <c r="E41" s="651"/>
      <c r="F41" s="652" t="str">
        <f>IF((D41*E41)=0," ",(D41*E41))</f>
        <v> </v>
      </c>
    </row>
    <row r="42" spans="1:6" ht="60">
      <c r="A42" s="1306">
        <f>1+A39</f>
        <v>9</v>
      </c>
      <c r="B42" s="623" t="s">
        <v>279</v>
      </c>
      <c r="C42" s="594"/>
      <c r="D42" s="610"/>
      <c r="E42" s="651"/>
      <c r="F42" s="652"/>
    </row>
    <row r="43" spans="1:6" ht="12.75">
      <c r="A43" s="1307"/>
      <c r="B43" s="623" t="s">
        <v>178</v>
      </c>
      <c r="C43" s="594"/>
      <c r="D43" s="610"/>
      <c r="E43" s="651"/>
      <c r="F43" s="652"/>
    </row>
    <row r="44" spans="1:6" ht="12.75">
      <c r="A44" s="1307"/>
      <c r="B44" s="623" t="s">
        <v>179</v>
      </c>
      <c r="C44" s="594"/>
      <c r="D44" s="610"/>
      <c r="E44" s="651"/>
      <c r="F44" s="652"/>
    </row>
    <row r="45" spans="1:6" ht="12.75">
      <c r="A45" s="1307"/>
      <c r="B45" s="623" t="s">
        <v>280</v>
      </c>
      <c r="C45" s="594"/>
      <c r="D45" s="610"/>
      <c r="E45" s="651"/>
      <c r="F45" s="652"/>
    </row>
    <row r="46" spans="1:6" ht="12.75">
      <c r="A46" s="1307"/>
      <c r="B46" s="623" t="s">
        <v>281</v>
      </c>
      <c r="C46" s="594"/>
      <c r="D46" s="610"/>
      <c r="E46" s="651"/>
      <c r="F46" s="652"/>
    </row>
    <row r="47" spans="1:6" ht="12.75">
      <c r="A47" s="1308"/>
      <c r="B47" s="623" t="s">
        <v>282</v>
      </c>
      <c r="C47" s="594" t="s">
        <v>1140</v>
      </c>
      <c r="D47" s="610">
        <v>1</v>
      </c>
      <c r="E47" s="651"/>
      <c r="F47" s="652" t="str">
        <f>IF((D47*E47)=0," ",(D47*E47))</f>
        <v> </v>
      </c>
    </row>
    <row r="48" spans="1:6" ht="60">
      <c r="A48" s="1306">
        <f>1+A42</f>
        <v>10</v>
      </c>
      <c r="B48" s="623" t="s">
        <v>180</v>
      </c>
      <c r="C48" s="594"/>
      <c r="D48" s="610"/>
      <c r="E48" s="651"/>
      <c r="F48" s="652"/>
    </row>
    <row r="49" spans="1:6" ht="12.75">
      <c r="A49" s="1307"/>
      <c r="B49" s="623" t="s">
        <v>181</v>
      </c>
      <c r="C49" s="594"/>
      <c r="D49" s="610"/>
      <c r="E49" s="651"/>
      <c r="F49" s="652"/>
    </row>
    <row r="50" spans="1:6" ht="12.75">
      <c r="A50" s="1307"/>
      <c r="B50" s="623" t="s">
        <v>182</v>
      </c>
      <c r="C50" s="594"/>
      <c r="D50" s="610"/>
      <c r="E50" s="651"/>
      <c r="F50" s="652"/>
    </row>
    <row r="51" spans="1:6" ht="12.75">
      <c r="A51" s="1307"/>
      <c r="B51" s="623" t="s">
        <v>283</v>
      </c>
      <c r="C51" s="594"/>
      <c r="D51" s="610"/>
      <c r="E51" s="651"/>
      <c r="F51" s="652"/>
    </row>
    <row r="52" spans="1:6" ht="12.75">
      <c r="A52" s="1307"/>
      <c r="B52" s="623" t="s">
        <v>284</v>
      </c>
      <c r="C52" s="594" t="s">
        <v>1140</v>
      </c>
      <c r="D52" s="610">
        <v>1</v>
      </c>
      <c r="E52" s="651"/>
      <c r="F52" s="652" t="str">
        <f>IF((D52*E52)=0," ",(D52*E52))</f>
        <v> </v>
      </c>
    </row>
    <row r="53" spans="1:6" ht="48">
      <c r="A53" s="1308"/>
      <c r="B53" s="623" t="s">
        <v>183</v>
      </c>
      <c r="C53" s="594"/>
      <c r="D53" s="610"/>
      <c r="E53" s="651"/>
      <c r="F53" s="652"/>
    </row>
    <row r="54" spans="1:6" ht="60">
      <c r="A54" s="1306">
        <f>1+A48</f>
        <v>11</v>
      </c>
      <c r="B54" s="623" t="s">
        <v>285</v>
      </c>
      <c r="C54" s="594"/>
      <c r="D54" s="610"/>
      <c r="E54" s="651"/>
      <c r="F54" s="652"/>
    </row>
    <row r="55" spans="1:6" ht="12.75">
      <c r="A55" s="1307"/>
      <c r="B55" s="623" t="s">
        <v>317</v>
      </c>
      <c r="C55" s="594"/>
      <c r="D55" s="610"/>
      <c r="E55" s="651"/>
      <c r="F55" s="652"/>
    </row>
    <row r="56" spans="1:6" ht="12.75">
      <c r="A56" s="1307"/>
      <c r="B56" s="623" t="s">
        <v>275</v>
      </c>
      <c r="C56" s="594"/>
      <c r="D56" s="610"/>
      <c r="E56" s="651"/>
      <c r="F56" s="652"/>
    </row>
    <row r="57" spans="1:6" ht="12.75">
      <c r="A57" s="1308"/>
      <c r="B57" s="623" t="s">
        <v>286</v>
      </c>
      <c r="C57" s="594" t="s">
        <v>1140</v>
      </c>
      <c r="D57" s="610">
        <v>1</v>
      </c>
      <c r="E57" s="651"/>
      <c r="F57" s="652" t="str">
        <f>IF((D57*E57)=0," ",(D57*E57))</f>
        <v> </v>
      </c>
    </row>
    <row r="58" spans="1:6" ht="36">
      <c r="A58" s="718">
        <f>1+A54</f>
        <v>12</v>
      </c>
      <c r="B58" s="623" t="s">
        <v>184</v>
      </c>
      <c r="C58" s="594" t="s">
        <v>884</v>
      </c>
      <c r="D58" s="610">
        <v>20</v>
      </c>
      <c r="E58" s="651"/>
      <c r="F58" s="652" t="str">
        <f>IF((D58*E58)=0," ",(D58*E58))</f>
        <v> </v>
      </c>
    </row>
    <row r="59" spans="1:6" ht="36">
      <c r="A59" s="718">
        <f>1+A58</f>
        <v>13</v>
      </c>
      <c r="B59" s="623" t="s">
        <v>185</v>
      </c>
      <c r="C59" s="594" t="s">
        <v>1140</v>
      </c>
      <c r="D59" s="610">
        <v>1</v>
      </c>
      <c r="E59" s="651"/>
      <c r="F59" s="652" t="str">
        <f>IF((D59*E59)=0," ",(D59*E59))</f>
        <v> </v>
      </c>
    </row>
    <row r="60" spans="1:6" ht="60">
      <c r="A60" s="718">
        <f>1+A59</f>
        <v>14</v>
      </c>
      <c r="B60" s="623" t="s">
        <v>186</v>
      </c>
      <c r="C60" s="594" t="s">
        <v>1140</v>
      </c>
      <c r="D60" s="610">
        <v>1</v>
      </c>
      <c r="E60" s="651"/>
      <c r="F60" s="652" t="str">
        <f>IF((D60*E60)=0," ",(D60*E60))</f>
        <v> </v>
      </c>
    </row>
    <row r="61" spans="1:6" ht="24.75" thickBot="1">
      <c r="A61" s="715">
        <f>1+A60</f>
        <v>15</v>
      </c>
      <c r="B61" s="626" t="s">
        <v>394</v>
      </c>
      <c r="C61" s="595" t="s">
        <v>1168</v>
      </c>
      <c r="D61" s="614">
        <v>1</v>
      </c>
      <c r="E61" s="653"/>
      <c r="F61" s="654" t="str">
        <f>IF((D61*E61)=0," ",(D61*E61))</f>
        <v> </v>
      </c>
    </row>
    <row r="62" spans="1:6" ht="17.25" customHeight="1" thickBot="1">
      <c r="A62" s="721"/>
      <c r="B62" s="675" t="s">
        <v>202</v>
      </c>
      <c r="C62" s="678"/>
      <c r="D62" s="676"/>
      <c r="E62" s="677"/>
      <c r="F62" s="666">
        <f>SUM(F20:F61)</f>
        <v>0</v>
      </c>
    </row>
    <row r="63" spans="1:6" ht="13.5">
      <c r="A63" s="723"/>
      <c r="B63" s="686"/>
      <c r="C63" s="687"/>
      <c r="D63" s="688"/>
      <c r="E63" s="689"/>
      <c r="F63" s="690"/>
    </row>
    <row r="64" spans="1:6" ht="13.5">
      <c r="A64" s="713"/>
      <c r="B64" s="682" t="s">
        <v>187</v>
      </c>
      <c r="C64" s="594"/>
      <c r="D64" s="610"/>
      <c r="E64" s="651"/>
      <c r="F64" s="652"/>
    </row>
    <row r="65" spans="1:6" ht="12.75">
      <c r="A65" s="718"/>
      <c r="B65" s="683"/>
      <c r="C65" s="366"/>
      <c r="D65" s="640"/>
      <c r="E65" s="651"/>
      <c r="F65" s="652"/>
    </row>
    <row r="66" spans="1:6" ht="65.25" customHeight="1">
      <c r="A66" s="718"/>
      <c r="B66" s="1303" t="s">
        <v>204</v>
      </c>
      <c r="C66" s="1304"/>
      <c r="D66" s="1304"/>
      <c r="E66" s="1304"/>
      <c r="F66" s="1305"/>
    </row>
    <row r="67" spans="1:6" ht="13.5">
      <c r="A67" s="718"/>
      <c r="B67" s="685"/>
      <c r="C67" s="594"/>
      <c r="D67" s="610"/>
      <c r="E67" s="651"/>
      <c r="F67" s="673"/>
    </row>
    <row r="68" spans="1:6" ht="12.75">
      <c r="A68" s="718">
        <f>1</f>
        <v>1</v>
      </c>
      <c r="B68" s="623" t="s">
        <v>189</v>
      </c>
      <c r="C68" s="594" t="s">
        <v>1138</v>
      </c>
      <c r="D68" s="610">
        <v>20</v>
      </c>
      <c r="E68" s="651"/>
      <c r="F68" s="652" t="str">
        <f>IF((D68*E68)=0," ",(D68*E68))</f>
        <v> </v>
      </c>
    </row>
    <row r="69" spans="1:6" ht="24">
      <c r="A69" s="718">
        <f>1+A68</f>
        <v>2</v>
      </c>
      <c r="B69" s="623" t="s">
        <v>190</v>
      </c>
      <c r="C69" s="594" t="s">
        <v>1168</v>
      </c>
      <c r="D69" s="610">
        <v>1</v>
      </c>
      <c r="E69" s="651"/>
      <c r="F69" s="652" t="str">
        <f>IF((D69*E69)=0," ",(D69*E69))</f>
        <v> </v>
      </c>
    </row>
    <row r="70" spans="1:6" ht="132.75">
      <c r="A70" s="1306">
        <f>1+A69</f>
        <v>3</v>
      </c>
      <c r="B70" s="639" t="s">
        <v>191</v>
      </c>
      <c r="C70" s="594"/>
      <c r="D70" s="610"/>
      <c r="E70" s="651"/>
      <c r="F70" s="673"/>
    </row>
    <row r="71" spans="1:6" ht="12.75">
      <c r="A71" s="1308"/>
      <c r="B71" s="403" t="s">
        <v>192</v>
      </c>
      <c r="C71" s="594" t="s">
        <v>1137</v>
      </c>
      <c r="D71" s="610">
        <v>28</v>
      </c>
      <c r="E71" s="651"/>
      <c r="F71" s="652" t="str">
        <f>IF((D71*E71)=0," ",(D71*E71))</f>
        <v> </v>
      </c>
    </row>
    <row r="72" spans="1:6" ht="36">
      <c r="A72" s="718">
        <f>1+A70</f>
        <v>4</v>
      </c>
      <c r="B72" s="623" t="s">
        <v>193</v>
      </c>
      <c r="C72" s="594" t="s">
        <v>1137</v>
      </c>
      <c r="D72" s="610">
        <v>1</v>
      </c>
      <c r="E72" s="651"/>
      <c r="F72" s="652" t="str">
        <f>IF((D72*E72)=0," ",(D72*E72))</f>
        <v> </v>
      </c>
    </row>
    <row r="73" spans="1:6" ht="72">
      <c r="A73" s="718">
        <f>1+A72</f>
        <v>5</v>
      </c>
      <c r="B73" s="623" t="s">
        <v>194</v>
      </c>
      <c r="C73" s="594" t="s">
        <v>1137</v>
      </c>
      <c r="D73" s="610">
        <v>3.3</v>
      </c>
      <c r="E73" s="651"/>
      <c r="F73" s="652" t="str">
        <f>IF((D73*E73)=0," ",(D73*E73))</f>
        <v> </v>
      </c>
    </row>
    <row r="74" spans="1:6" ht="24">
      <c r="A74" s="1306">
        <f>1+A73</f>
        <v>6</v>
      </c>
      <c r="B74" s="623" t="s">
        <v>195</v>
      </c>
      <c r="C74" s="594"/>
      <c r="D74" s="610"/>
      <c r="E74" s="651"/>
      <c r="F74" s="652"/>
    </row>
    <row r="75" spans="1:6" ht="24">
      <c r="A75" s="1307"/>
      <c r="B75" s="403" t="s">
        <v>196</v>
      </c>
      <c r="C75" s="594" t="s">
        <v>1122</v>
      </c>
      <c r="D75" s="610">
        <v>8</v>
      </c>
      <c r="E75" s="651"/>
      <c r="F75" s="652" t="str">
        <f>IF((D75*E75)=0," ",(D75*E75))</f>
        <v> </v>
      </c>
    </row>
    <row r="76" spans="1:6" ht="146.25">
      <c r="A76" s="1307"/>
      <c r="B76" s="403" t="s">
        <v>197</v>
      </c>
      <c r="C76" s="594" t="s">
        <v>1137</v>
      </c>
      <c r="D76" s="610">
        <v>13.2</v>
      </c>
      <c r="E76" s="651"/>
      <c r="F76" s="652" t="str">
        <f>IF((D76*E76)=0," ",(D76*E76))</f>
        <v> </v>
      </c>
    </row>
    <row r="77" spans="1:6" ht="60">
      <c r="A77" s="1308"/>
      <c r="B77" s="403" t="s">
        <v>198</v>
      </c>
      <c r="C77" s="594" t="s">
        <v>1137</v>
      </c>
      <c r="D77" s="610">
        <v>4</v>
      </c>
      <c r="E77" s="651"/>
      <c r="F77" s="652" t="str">
        <f>IF((D77*E77)=0," ",(D77*E77))</f>
        <v> </v>
      </c>
    </row>
    <row r="78" spans="1:6" ht="132">
      <c r="A78" s="718">
        <f>1+A74</f>
        <v>7</v>
      </c>
      <c r="B78" s="623" t="s">
        <v>199</v>
      </c>
      <c r="C78" s="594" t="s">
        <v>1137</v>
      </c>
      <c r="D78" s="610">
        <v>7.5</v>
      </c>
      <c r="E78" s="651"/>
      <c r="F78" s="652" t="str">
        <f>IF((D78*E78)=0," ",(D78*E78))</f>
        <v> </v>
      </c>
    </row>
    <row r="79" spans="1:6" ht="108.75">
      <c r="A79" s="1306">
        <f>1+A78</f>
        <v>8</v>
      </c>
      <c r="B79" s="623" t="s">
        <v>200</v>
      </c>
      <c r="C79" s="594"/>
      <c r="D79" s="610"/>
      <c r="E79" s="651"/>
      <c r="F79" s="673"/>
    </row>
    <row r="80" spans="1:6" ht="24.75" thickBot="1">
      <c r="A80" s="1307"/>
      <c r="B80" s="616" t="s">
        <v>201</v>
      </c>
      <c r="C80" s="595" t="s">
        <v>681</v>
      </c>
      <c r="D80" s="614">
        <v>1</v>
      </c>
      <c r="E80" s="653"/>
      <c r="F80" s="654" t="str">
        <f>IF((D80*E80)=0," ",(D80*E80))</f>
        <v> </v>
      </c>
    </row>
    <row r="81" spans="1:6" ht="18.75" customHeight="1" thickBot="1">
      <c r="A81" s="721"/>
      <c r="B81" s="675" t="s">
        <v>203</v>
      </c>
      <c r="C81" s="678"/>
      <c r="D81" s="676"/>
      <c r="E81" s="677"/>
      <c r="F81" s="666">
        <f>SUM(F68:F80)</f>
        <v>0</v>
      </c>
    </row>
    <row r="82" spans="1:6" ht="14.25" thickBot="1">
      <c r="A82" s="724"/>
      <c r="B82" s="691"/>
      <c r="C82" s="692"/>
      <c r="D82" s="693"/>
      <c r="E82" s="694"/>
      <c r="F82" s="695"/>
    </row>
    <row r="83" spans="1:6" ht="30.75" customHeight="1" thickBot="1">
      <c r="A83" s="717"/>
      <c r="B83" s="696" t="str">
        <f>B6</f>
        <v>5.4.3.7. VODOVOD - ZUNANJI RAZVOD</v>
      </c>
      <c r="C83" s="679"/>
      <c r="D83" s="668"/>
      <c r="E83" s="669"/>
      <c r="F83" s="666">
        <f>F62+F81</f>
        <v>0</v>
      </c>
    </row>
  </sheetData>
  <sheetProtection password="CA21" sheet="1" objects="1" scenarios="1"/>
  <protectedRanges>
    <protectedRange sqref="E8:E15" name="Obseg1_2"/>
    <protectedRange sqref="E1:E7 E16:E65536" name="Obseg1"/>
  </protectedRanges>
  <mergeCells count="22">
    <mergeCell ref="A70:A71"/>
    <mergeCell ref="A74:A77"/>
    <mergeCell ref="A79:A80"/>
    <mergeCell ref="A36:A38"/>
    <mergeCell ref="A39:A41"/>
    <mergeCell ref="A42:A47"/>
    <mergeCell ref="A48:A53"/>
    <mergeCell ref="A54:A57"/>
    <mergeCell ref="B66:F66"/>
    <mergeCell ref="A30:A32"/>
    <mergeCell ref="B8:F8"/>
    <mergeCell ref="B9:F9"/>
    <mergeCell ref="B10:F10"/>
    <mergeCell ref="B11:F11"/>
    <mergeCell ref="A33:A35"/>
    <mergeCell ref="A18:A21"/>
    <mergeCell ref="A22:A24"/>
    <mergeCell ref="A25:A27"/>
    <mergeCell ref="A28:A29"/>
    <mergeCell ref="B12:F12"/>
    <mergeCell ref="B13:F13"/>
    <mergeCell ref="B14:F14"/>
  </mergeCells>
  <printOptions/>
  <pageMargins left="0.984251968503937" right="0.7086614173228347" top="0.984251968503937" bottom="0.9448818897637796" header="0.31496062992125984" footer="0.31496062992125984"/>
  <pageSetup horizontalDpi="300" verticalDpi="300" orientation="portrait" paperSize="9" r:id="rId1"/>
  <headerFooter alignWithMargins="0">
    <oddFooter>&amp;LRazpisna dokumentacija - GRADNJE: POGLAVJE 4&amp;R&amp;P</oddFooter>
  </headerFooter>
</worksheet>
</file>

<file path=xl/worksheets/sheet26.xml><?xml version="1.0" encoding="utf-8"?>
<worksheet xmlns="http://schemas.openxmlformats.org/spreadsheetml/2006/main" xmlns:r="http://schemas.openxmlformats.org/officeDocument/2006/relationships">
  <sheetPr>
    <tabColor rgb="FF00B0F0"/>
  </sheetPr>
  <dimension ref="A1:F84"/>
  <sheetViews>
    <sheetView zoomScalePageLayoutView="0" workbookViewId="0" topLeftCell="A1">
      <selection activeCell="E1" sqref="E1:E65536"/>
    </sheetView>
  </sheetViews>
  <sheetFormatPr defaultColWidth="9.00390625" defaultRowHeight="12"/>
  <cols>
    <col min="1" max="1" width="6.75390625" style="722" customWidth="1"/>
    <col min="2" max="2" width="43.625" style="463" customWidth="1"/>
    <col min="3" max="3" width="7.00390625" style="596" customWidth="1"/>
    <col min="4" max="4" width="8.25390625" style="631" customWidth="1"/>
    <col min="5" max="5" width="12.00390625" style="464" customWidth="1"/>
    <col min="6" max="6" width="12.75390625" style="464" customWidth="1"/>
    <col min="7" max="16384" width="9.125" style="456" customWidth="1"/>
  </cols>
  <sheetData>
    <row r="1" spans="1:6" ht="13.5">
      <c r="A1" s="708"/>
      <c r="B1" s="598" t="s">
        <v>871</v>
      </c>
      <c r="C1" s="655"/>
      <c r="D1" s="134"/>
      <c r="E1" s="134"/>
      <c r="F1" s="599"/>
    </row>
    <row r="2" spans="1:6" ht="12.75">
      <c r="A2" s="709"/>
      <c r="B2" s="600"/>
      <c r="C2" s="656"/>
      <c r="D2" s="600"/>
      <c r="E2" s="600"/>
      <c r="F2" s="599"/>
    </row>
    <row r="3" spans="1:6" ht="25.5">
      <c r="A3" s="710"/>
      <c r="B3" s="602" t="s">
        <v>1175</v>
      </c>
      <c r="C3" s="657" t="s">
        <v>940</v>
      </c>
      <c r="D3" s="672" t="s">
        <v>1151</v>
      </c>
      <c r="E3" s="659" t="s">
        <v>405</v>
      </c>
      <c r="F3" s="660" t="s">
        <v>942</v>
      </c>
    </row>
    <row r="4" spans="1:6" ht="12.75">
      <c r="A4" s="711"/>
      <c r="B4" s="190">
        <v>1</v>
      </c>
      <c r="C4" s="179">
        <v>2</v>
      </c>
      <c r="D4" s="191">
        <v>3</v>
      </c>
      <c r="E4" s="191">
        <v>4</v>
      </c>
      <c r="F4" s="192" t="s">
        <v>943</v>
      </c>
    </row>
    <row r="5" spans="1:6" ht="12.75">
      <c r="A5" s="712"/>
      <c r="B5" s="457"/>
      <c r="C5" s="593"/>
      <c r="D5" s="607"/>
      <c r="E5" s="458"/>
      <c r="F5" s="458"/>
    </row>
    <row r="6" spans="1:6" s="446" customFormat="1" ht="13.5">
      <c r="A6" s="713"/>
      <c r="B6" s="608" t="s">
        <v>205</v>
      </c>
      <c r="C6" s="594"/>
      <c r="D6" s="610"/>
      <c r="E6" s="458"/>
      <c r="F6" s="458" t="str">
        <f>IF(D6&lt;&gt;0,D6*E6," ")</f>
        <v> </v>
      </c>
    </row>
    <row r="7" spans="1:6" s="446" customFormat="1" ht="12.75">
      <c r="A7" s="713"/>
      <c r="B7" s="611"/>
      <c r="C7" s="594"/>
      <c r="D7" s="610"/>
      <c r="E7" s="458"/>
      <c r="F7" s="458"/>
    </row>
    <row r="8" spans="1:6" s="447" customFormat="1" ht="45.75" customHeight="1">
      <c r="A8" s="713"/>
      <c r="B8" s="1298" t="s">
        <v>395</v>
      </c>
      <c r="C8" s="1299"/>
      <c r="D8" s="1299"/>
      <c r="E8" s="1299"/>
      <c r="F8" s="1300"/>
    </row>
    <row r="9" spans="1:6" s="447" customFormat="1" ht="56.25" customHeight="1">
      <c r="A9" s="713"/>
      <c r="B9" s="1298" t="s">
        <v>396</v>
      </c>
      <c r="C9" s="1299"/>
      <c r="D9" s="1299"/>
      <c r="E9" s="1299"/>
      <c r="F9" s="1300"/>
    </row>
    <row r="10" spans="1:6" s="447" customFormat="1" ht="57" customHeight="1">
      <c r="A10" s="713"/>
      <c r="B10" s="1298" t="s">
        <v>397</v>
      </c>
      <c r="C10" s="1299"/>
      <c r="D10" s="1299"/>
      <c r="E10" s="1299"/>
      <c r="F10" s="1300"/>
    </row>
    <row r="11" spans="1:6" s="447" customFormat="1" ht="57" customHeight="1">
      <c r="A11" s="713"/>
      <c r="B11" s="1301" t="s">
        <v>398</v>
      </c>
      <c r="C11" s="1301"/>
      <c r="D11" s="1301"/>
      <c r="E11" s="1301"/>
      <c r="F11" s="1301"/>
    </row>
    <row r="12" spans="1:6" s="447" customFormat="1" ht="32.25" customHeight="1">
      <c r="A12" s="713"/>
      <c r="B12" s="1301" t="s">
        <v>287</v>
      </c>
      <c r="C12" s="1301"/>
      <c r="D12" s="1301"/>
      <c r="E12" s="1301"/>
      <c r="F12" s="1301"/>
    </row>
    <row r="13" spans="1:6" s="447" customFormat="1" ht="37.5" customHeight="1">
      <c r="A13" s="713"/>
      <c r="B13" s="1301" t="s">
        <v>1060</v>
      </c>
      <c r="C13" s="1301"/>
      <c r="D13" s="1301"/>
      <c r="E13" s="1301"/>
      <c r="F13" s="1301"/>
    </row>
    <row r="14" spans="1:6" s="447" customFormat="1" ht="32.25" customHeight="1">
      <c r="A14" s="713"/>
      <c r="B14" s="1302" t="s">
        <v>1059</v>
      </c>
      <c r="C14" s="1302"/>
      <c r="D14" s="1302"/>
      <c r="E14" s="1302"/>
      <c r="F14" s="1302"/>
    </row>
    <row r="15" spans="1:6" s="447" customFormat="1" ht="12.75">
      <c r="A15" s="713"/>
      <c r="B15" s="611"/>
      <c r="C15" s="594"/>
      <c r="D15" s="610"/>
      <c r="E15" s="459"/>
      <c r="F15" s="624" t="str">
        <f>IF(($D15*E15)=0," ",($D15*E15))</f>
        <v> </v>
      </c>
    </row>
    <row r="16" spans="1:6" ht="13.5">
      <c r="A16" s="713"/>
      <c r="B16" s="682" t="s">
        <v>206</v>
      </c>
      <c r="C16" s="594"/>
      <c r="D16" s="610"/>
      <c r="E16" s="651"/>
      <c r="F16" s="652"/>
    </row>
    <row r="17" spans="1:6" ht="12.75">
      <c r="A17" s="714"/>
      <c r="B17" s="623"/>
      <c r="C17" s="594"/>
      <c r="D17" s="610"/>
      <c r="E17" s="651"/>
      <c r="F17" s="652"/>
    </row>
    <row r="18" spans="1:6" ht="48">
      <c r="A18" s="1295">
        <v>1</v>
      </c>
      <c r="B18" s="623" t="s">
        <v>511</v>
      </c>
      <c r="C18" s="594"/>
      <c r="D18" s="610"/>
      <c r="E18" s="651"/>
      <c r="F18" s="652"/>
    </row>
    <row r="19" spans="1:6" ht="12.75">
      <c r="A19" s="1296"/>
      <c r="B19" s="623" t="s">
        <v>207</v>
      </c>
      <c r="C19" s="594"/>
      <c r="D19" s="610"/>
      <c r="E19" s="651"/>
      <c r="F19" s="652"/>
    </row>
    <row r="20" spans="1:6" ht="12.75">
      <c r="A20" s="1297"/>
      <c r="B20" s="623" t="s">
        <v>208</v>
      </c>
      <c r="C20" s="594" t="s">
        <v>884</v>
      </c>
      <c r="D20" s="610">
        <v>15</v>
      </c>
      <c r="E20" s="651"/>
      <c r="F20" s="652" t="str">
        <f>IF((D20*E20)=0," ",(D20*E20))</f>
        <v> </v>
      </c>
    </row>
    <row r="21" spans="1:6" ht="60">
      <c r="A21" s="1295">
        <f>1+A18</f>
        <v>2</v>
      </c>
      <c r="B21" s="623" t="s">
        <v>209</v>
      </c>
      <c r="C21" s="594"/>
      <c r="D21" s="610"/>
      <c r="E21" s="651"/>
      <c r="F21" s="652"/>
    </row>
    <row r="22" spans="1:6" ht="12.75">
      <c r="A22" s="1296"/>
      <c r="B22" s="623" t="s">
        <v>173</v>
      </c>
      <c r="C22" s="594"/>
      <c r="D22" s="610"/>
      <c r="E22" s="651"/>
      <c r="F22" s="652"/>
    </row>
    <row r="23" spans="1:6" ht="12.75">
      <c r="A23" s="1297"/>
      <c r="B23" s="623" t="s">
        <v>210</v>
      </c>
      <c r="C23" s="594" t="s">
        <v>1140</v>
      </c>
      <c r="D23" s="610">
        <v>1</v>
      </c>
      <c r="E23" s="651"/>
      <c r="F23" s="652" t="str">
        <f>IF((D23*E23)=0," ",(D23*E23))</f>
        <v> </v>
      </c>
    </row>
    <row r="24" spans="1:6" ht="36">
      <c r="A24" s="1295">
        <f>1+A21</f>
        <v>3</v>
      </c>
      <c r="B24" s="623" t="s">
        <v>512</v>
      </c>
      <c r="C24" s="594"/>
      <c r="D24" s="610"/>
      <c r="E24" s="651"/>
      <c r="F24" s="652"/>
    </row>
    <row r="25" spans="1:6" ht="12.75">
      <c r="A25" s="1296"/>
      <c r="B25" s="623" t="s">
        <v>211</v>
      </c>
      <c r="C25" s="594"/>
      <c r="D25" s="610"/>
      <c r="E25" s="651"/>
      <c r="F25" s="652"/>
    </row>
    <row r="26" spans="1:6" ht="12.75">
      <c r="A26" s="1296"/>
      <c r="B26" s="623" t="s">
        <v>212</v>
      </c>
      <c r="C26" s="594"/>
      <c r="D26" s="610"/>
      <c r="E26" s="651"/>
      <c r="F26" s="652"/>
    </row>
    <row r="27" spans="1:6" ht="12.75">
      <c r="A27" s="1297"/>
      <c r="B27" s="623" t="s">
        <v>513</v>
      </c>
      <c r="C27" s="594" t="s">
        <v>1140</v>
      </c>
      <c r="D27" s="610">
        <v>1</v>
      </c>
      <c r="E27" s="651"/>
      <c r="F27" s="652" t="str">
        <f>IF((D27*E27)=0," ",(D27*E27))</f>
        <v> </v>
      </c>
    </row>
    <row r="28" spans="1:6" ht="24">
      <c r="A28" s="1295">
        <f>1+A24</f>
        <v>4</v>
      </c>
      <c r="B28" s="623" t="s">
        <v>514</v>
      </c>
      <c r="C28" s="594"/>
      <c r="D28" s="610"/>
      <c r="E28" s="651"/>
      <c r="F28" s="652"/>
    </row>
    <row r="29" spans="1:6" ht="12.75">
      <c r="A29" s="1296"/>
      <c r="B29" s="623" t="s">
        <v>173</v>
      </c>
      <c r="C29" s="594"/>
      <c r="D29" s="610"/>
      <c r="E29" s="651"/>
      <c r="F29" s="652"/>
    </row>
    <row r="30" spans="1:6" ht="12.75">
      <c r="A30" s="1297"/>
      <c r="B30" s="623" t="s">
        <v>213</v>
      </c>
      <c r="C30" s="594" t="s">
        <v>1140</v>
      </c>
      <c r="D30" s="610">
        <v>1</v>
      </c>
      <c r="E30" s="651"/>
      <c r="F30" s="652" t="str">
        <f>IF((D30*E30)=0," ",(D30*E30))</f>
        <v> </v>
      </c>
    </row>
    <row r="31" spans="1:6" ht="72">
      <c r="A31" s="1295">
        <f>1+A28</f>
        <v>5</v>
      </c>
      <c r="B31" s="623" t="s">
        <v>515</v>
      </c>
      <c r="C31" s="594"/>
      <c r="D31" s="610"/>
      <c r="E31" s="651"/>
      <c r="F31" s="652"/>
    </row>
    <row r="32" spans="1:6" ht="12.75">
      <c r="A32" s="1296"/>
      <c r="B32" s="623" t="s">
        <v>214</v>
      </c>
      <c r="C32" s="594"/>
      <c r="D32" s="610"/>
      <c r="E32" s="651"/>
      <c r="F32" s="652"/>
    </row>
    <row r="33" spans="1:6" ht="12.75">
      <c r="A33" s="1297"/>
      <c r="B33" s="623" t="s">
        <v>157</v>
      </c>
      <c r="C33" s="594" t="s">
        <v>1140</v>
      </c>
      <c r="D33" s="610">
        <v>1</v>
      </c>
      <c r="E33" s="651"/>
      <c r="F33" s="652" t="str">
        <f>IF((D33*E33)=0," ",(D33*E33))</f>
        <v> </v>
      </c>
    </row>
    <row r="34" spans="1:6" ht="60">
      <c r="A34" s="1295">
        <f>1+A31</f>
        <v>6</v>
      </c>
      <c r="B34" s="623" t="s">
        <v>215</v>
      </c>
      <c r="C34" s="594"/>
      <c r="D34" s="610"/>
      <c r="E34" s="651"/>
      <c r="F34" s="652"/>
    </row>
    <row r="35" spans="1:6" ht="12.75">
      <c r="A35" s="1296"/>
      <c r="B35" s="623" t="s">
        <v>317</v>
      </c>
      <c r="C35" s="594"/>
      <c r="D35" s="610"/>
      <c r="E35" s="651"/>
      <c r="F35" s="652"/>
    </row>
    <row r="36" spans="1:6" ht="12.75">
      <c r="A36" s="1297"/>
      <c r="B36" s="623" t="s">
        <v>157</v>
      </c>
      <c r="C36" s="594" t="s">
        <v>1140</v>
      </c>
      <c r="D36" s="610">
        <v>1</v>
      </c>
      <c r="E36" s="651"/>
      <c r="F36" s="652" t="str">
        <f>IF((D36*E36)=0," ",(D36*E36))</f>
        <v> </v>
      </c>
    </row>
    <row r="37" spans="1:6" ht="60">
      <c r="A37" s="1295">
        <f>1+A34</f>
        <v>7</v>
      </c>
      <c r="B37" s="623" t="s">
        <v>216</v>
      </c>
      <c r="C37" s="594"/>
      <c r="D37" s="610"/>
      <c r="E37" s="651"/>
      <c r="F37" s="652"/>
    </row>
    <row r="38" spans="1:6" ht="12.75">
      <c r="A38" s="1296"/>
      <c r="B38" s="623" t="s">
        <v>317</v>
      </c>
      <c r="C38" s="594"/>
      <c r="D38" s="610"/>
      <c r="E38" s="651"/>
      <c r="F38" s="652"/>
    </row>
    <row r="39" spans="1:6" ht="12.75">
      <c r="A39" s="1297"/>
      <c r="B39" s="623" t="s">
        <v>165</v>
      </c>
      <c r="C39" s="594" t="s">
        <v>884</v>
      </c>
      <c r="D39" s="610">
        <v>3</v>
      </c>
      <c r="E39" s="651"/>
      <c r="F39" s="652" t="str">
        <f>IF((D39*E39)=0," ",(D39*E39))</f>
        <v> </v>
      </c>
    </row>
    <row r="40" spans="1:6" ht="84">
      <c r="A40" s="1295">
        <f>1+A37</f>
        <v>8</v>
      </c>
      <c r="B40" s="623" t="s">
        <v>217</v>
      </c>
      <c r="C40" s="594"/>
      <c r="D40" s="610"/>
      <c r="E40" s="651"/>
      <c r="F40" s="652"/>
    </row>
    <row r="41" spans="1:6" ht="12.75">
      <c r="A41" s="1296"/>
      <c r="B41" s="623" t="s">
        <v>317</v>
      </c>
      <c r="C41" s="594"/>
      <c r="D41" s="610"/>
      <c r="E41" s="651"/>
      <c r="F41" s="652"/>
    </row>
    <row r="42" spans="1:6" ht="12.75">
      <c r="A42" s="1297"/>
      <c r="B42" s="623" t="s">
        <v>218</v>
      </c>
      <c r="C42" s="594" t="s">
        <v>1140</v>
      </c>
      <c r="D42" s="610">
        <v>1</v>
      </c>
      <c r="E42" s="651"/>
      <c r="F42" s="652" t="str">
        <f>IF((D42*E42)=0," ",(D42*E42))</f>
        <v> </v>
      </c>
    </row>
    <row r="43" spans="1:6" ht="48">
      <c r="A43" s="1295">
        <f>1+A40</f>
        <v>9</v>
      </c>
      <c r="B43" s="623" t="s">
        <v>219</v>
      </c>
      <c r="C43" s="594"/>
      <c r="D43" s="610"/>
      <c r="E43" s="651"/>
      <c r="F43" s="652"/>
    </row>
    <row r="44" spans="1:6" ht="12.75">
      <c r="A44" s="1296"/>
      <c r="B44" s="623" t="s">
        <v>317</v>
      </c>
      <c r="C44" s="594"/>
      <c r="D44" s="610"/>
      <c r="E44" s="651"/>
      <c r="F44" s="652"/>
    </row>
    <row r="45" spans="1:6" ht="12.75">
      <c r="A45" s="1297"/>
      <c r="B45" s="623" t="s">
        <v>220</v>
      </c>
      <c r="C45" s="594" t="s">
        <v>1140</v>
      </c>
      <c r="D45" s="610">
        <v>1</v>
      </c>
      <c r="E45" s="651"/>
      <c r="F45" s="652" t="str">
        <f>IF((D45*E45)=0," ",(D45*E45))</f>
        <v> </v>
      </c>
    </row>
    <row r="46" spans="1:6" ht="36">
      <c r="A46" s="1295">
        <f>1+A43</f>
        <v>10</v>
      </c>
      <c r="B46" s="623" t="s">
        <v>155</v>
      </c>
      <c r="C46" s="594"/>
      <c r="D46" s="610"/>
      <c r="E46" s="651"/>
      <c r="F46" s="652"/>
    </row>
    <row r="47" spans="1:6" ht="12.75">
      <c r="A47" s="1296"/>
      <c r="B47" s="623" t="s">
        <v>156</v>
      </c>
      <c r="C47" s="594"/>
      <c r="D47" s="610"/>
      <c r="E47" s="651"/>
      <c r="F47" s="652"/>
    </row>
    <row r="48" spans="1:6" ht="12.75">
      <c r="A48" s="1297"/>
      <c r="B48" s="623" t="s">
        <v>157</v>
      </c>
      <c r="C48" s="594" t="s">
        <v>1140</v>
      </c>
      <c r="D48" s="610">
        <v>1</v>
      </c>
      <c r="E48" s="651"/>
      <c r="F48" s="652" t="str">
        <f>IF((D48*E48)=0," ",(D48*E48))</f>
        <v> </v>
      </c>
    </row>
    <row r="49" spans="1:6" ht="84">
      <c r="A49" s="1295">
        <f>1+A46</f>
        <v>11</v>
      </c>
      <c r="B49" s="623" t="s">
        <v>221</v>
      </c>
      <c r="C49" s="594"/>
      <c r="D49" s="610"/>
      <c r="E49" s="651"/>
      <c r="F49" s="652"/>
    </row>
    <row r="50" spans="1:6" ht="12.75">
      <c r="A50" s="1296"/>
      <c r="B50" s="623" t="s">
        <v>317</v>
      </c>
      <c r="C50" s="594"/>
      <c r="D50" s="610"/>
      <c r="E50" s="651"/>
      <c r="F50" s="652"/>
    </row>
    <row r="51" spans="1:6" ht="12.75">
      <c r="A51" s="1296"/>
      <c r="B51" s="623" t="s">
        <v>275</v>
      </c>
      <c r="C51" s="594"/>
      <c r="D51" s="610"/>
      <c r="E51" s="651"/>
      <c r="F51" s="652"/>
    </row>
    <row r="52" spans="1:6" ht="12.75">
      <c r="A52" s="1296"/>
      <c r="B52" s="623" t="s">
        <v>517</v>
      </c>
      <c r="C52" s="594"/>
      <c r="D52" s="610"/>
      <c r="E52" s="651"/>
      <c r="F52" s="652"/>
    </row>
    <row r="53" spans="1:6" ht="12.75">
      <c r="A53" s="1296"/>
      <c r="B53" s="623" t="s">
        <v>518</v>
      </c>
      <c r="C53" s="594"/>
      <c r="D53" s="610"/>
      <c r="E53" s="651"/>
      <c r="F53" s="652"/>
    </row>
    <row r="54" spans="1:6" ht="12.75">
      <c r="A54" s="1296"/>
      <c r="B54" s="623" t="s">
        <v>519</v>
      </c>
      <c r="C54" s="594" t="s">
        <v>1140</v>
      </c>
      <c r="D54" s="610">
        <v>1</v>
      </c>
      <c r="E54" s="651"/>
      <c r="F54" s="652" t="str">
        <f>IF((D54*E54)=0," ",(D54*E54))</f>
        <v> </v>
      </c>
    </row>
    <row r="55" spans="1:6" ht="12.75">
      <c r="A55" s="1297"/>
      <c r="B55" s="623" t="s">
        <v>222</v>
      </c>
      <c r="C55" s="594"/>
      <c r="D55" s="610"/>
      <c r="E55" s="651"/>
      <c r="F55" s="652"/>
    </row>
    <row r="56" spans="1:6" ht="36">
      <c r="A56" s="1295">
        <f>1+A49</f>
        <v>12</v>
      </c>
      <c r="B56" s="623" t="s">
        <v>223</v>
      </c>
      <c r="C56" s="594"/>
      <c r="D56" s="610"/>
      <c r="E56" s="651"/>
      <c r="F56" s="652"/>
    </row>
    <row r="57" spans="1:6" ht="12.75">
      <c r="A57" s="1296"/>
      <c r="B57" s="623" t="s">
        <v>224</v>
      </c>
      <c r="C57" s="594"/>
      <c r="D57" s="610"/>
      <c r="E57" s="651"/>
      <c r="F57" s="652"/>
    </row>
    <row r="58" spans="1:6" ht="12.75">
      <c r="A58" s="1296"/>
      <c r="B58" s="623" t="s">
        <v>225</v>
      </c>
      <c r="C58" s="594"/>
      <c r="D58" s="610"/>
      <c r="E58" s="651"/>
      <c r="F58" s="652"/>
    </row>
    <row r="59" spans="1:6" ht="12.75">
      <c r="A59" s="1296"/>
      <c r="B59" s="623" t="s">
        <v>520</v>
      </c>
      <c r="C59" s="594"/>
      <c r="D59" s="610"/>
      <c r="E59" s="651"/>
      <c r="F59" s="652"/>
    </row>
    <row r="60" spans="1:6" ht="12.75">
      <c r="A60" s="1296"/>
      <c r="B60" s="623" t="s">
        <v>519</v>
      </c>
      <c r="C60" s="594"/>
      <c r="D60" s="610"/>
      <c r="E60" s="651"/>
      <c r="F60" s="652"/>
    </row>
    <row r="61" spans="1:6" ht="12.75">
      <c r="A61" s="1296"/>
      <c r="B61" s="623" t="s">
        <v>521</v>
      </c>
      <c r="C61" s="594" t="s">
        <v>1140</v>
      </c>
      <c r="D61" s="610">
        <v>1</v>
      </c>
      <c r="E61" s="651"/>
      <c r="F61" s="652" t="str">
        <f>IF((D61*E61)=0," ",(D61*E61))</f>
        <v> </v>
      </c>
    </row>
    <row r="62" spans="1:6" ht="12.75">
      <c r="A62" s="1297"/>
      <c r="B62" s="623" t="s">
        <v>222</v>
      </c>
      <c r="C62" s="594"/>
      <c r="D62" s="610"/>
      <c r="E62" s="651"/>
      <c r="F62" s="652"/>
    </row>
    <row r="63" spans="1:6" ht="36">
      <c r="A63" s="1295">
        <f>1+A56</f>
        <v>13</v>
      </c>
      <c r="B63" s="623" t="s">
        <v>226</v>
      </c>
      <c r="C63" s="594"/>
      <c r="D63" s="610"/>
      <c r="E63" s="651"/>
      <c r="F63" s="652"/>
    </row>
    <row r="64" spans="1:6" ht="12.75">
      <c r="A64" s="1297"/>
      <c r="B64" s="623" t="s">
        <v>227</v>
      </c>
      <c r="C64" s="594" t="s">
        <v>1122</v>
      </c>
      <c r="D64" s="610">
        <v>1</v>
      </c>
      <c r="E64" s="651"/>
      <c r="F64" s="652" t="str">
        <f aca="true" t="shared" si="0" ref="F64:F69">IF((D64*E64)=0," ",(D64*E64))</f>
        <v> </v>
      </c>
    </row>
    <row r="65" spans="1:6" ht="96">
      <c r="A65" s="714">
        <f>1+A63</f>
        <v>14</v>
      </c>
      <c r="B65" s="623" t="s">
        <v>228</v>
      </c>
      <c r="C65" s="594" t="s">
        <v>1142</v>
      </c>
      <c r="D65" s="610">
        <v>5</v>
      </c>
      <c r="E65" s="651"/>
      <c r="F65" s="652" t="str">
        <f t="shared" si="0"/>
        <v> </v>
      </c>
    </row>
    <row r="66" spans="1:6" ht="36">
      <c r="A66" s="714">
        <f>1+A65</f>
        <v>15</v>
      </c>
      <c r="B66" s="623" t="s">
        <v>229</v>
      </c>
      <c r="C66" s="594" t="s">
        <v>884</v>
      </c>
      <c r="D66" s="610">
        <v>15</v>
      </c>
      <c r="E66" s="651"/>
      <c r="F66" s="652" t="str">
        <f t="shared" si="0"/>
        <v> </v>
      </c>
    </row>
    <row r="67" spans="1:6" ht="24">
      <c r="A67" s="714">
        <f>1+A66</f>
        <v>16</v>
      </c>
      <c r="B67" s="623" t="s">
        <v>230</v>
      </c>
      <c r="C67" s="594" t="s">
        <v>1140</v>
      </c>
      <c r="D67" s="610">
        <v>1</v>
      </c>
      <c r="E67" s="651"/>
      <c r="F67" s="652" t="str">
        <f t="shared" si="0"/>
        <v> </v>
      </c>
    </row>
    <row r="68" spans="1:6" ht="48">
      <c r="A68" s="714">
        <f>1+A67</f>
        <v>17</v>
      </c>
      <c r="B68" s="623" t="s">
        <v>231</v>
      </c>
      <c r="C68" s="594" t="s">
        <v>1140</v>
      </c>
      <c r="D68" s="610">
        <v>1</v>
      </c>
      <c r="E68" s="651"/>
      <c r="F68" s="652" t="str">
        <f t="shared" si="0"/>
        <v> </v>
      </c>
    </row>
    <row r="69" spans="1:6" ht="24.75" thickBot="1">
      <c r="A69" s="715">
        <f>1+A68</f>
        <v>18</v>
      </c>
      <c r="B69" s="626" t="s">
        <v>394</v>
      </c>
      <c r="C69" s="595" t="s">
        <v>1168</v>
      </c>
      <c r="D69" s="614">
        <v>1</v>
      </c>
      <c r="E69" s="653"/>
      <c r="F69" s="654" t="str">
        <f t="shared" si="0"/>
        <v> </v>
      </c>
    </row>
    <row r="70" spans="1:6" ht="18.75" customHeight="1" thickBot="1">
      <c r="A70" s="717"/>
      <c r="B70" s="667" t="str">
        <f>B16</f>
        <v>PLIN - Z.R. - STROJNI MONTAŽNI DEL</v>
      </c>
      <c r="C70" s="679"/>
      <c r="D70" s="668"/>
      <c r="E70" s="669"/>
      <c r="F70" s="666">
        <f>SUM(F20:F69)</f>
        <v>0</v>
      </c>
    </row>
    <row r="71" spans="1:6" ht="12.75">
      <c r="A71" s="716"/>
      <c r="B71" s="617"/>
      <c r="C71" s="702"/>
      <c r="D71" s="619"/>
      <c r="E71" s="697"/>
      <c r="F71" s="698"/>
    </row>
    <row r="72" spans="1:6" ht="13.5">
      <c r="A72" s="713"/>
      <c r="B72" s="682" t="s">
        <v>232</v>
      </c>
      <c r="C72" s="594"/>
      <c r="D72" s="610"/>
      <c r="E72" s="651"/>
      <c r="F72" s="652"/>
    </row>
    <row r="73" spans="1:6" ht="12.75">
      <c r="A73" s="714"/>
      <c r="B73" s="623"/>
      <c r="C73" s="594"/>
      <c r="D73" s="610"/>
      <c r="E73" s="651"/>
      <c r="F73" s="652"/>
    </row>
    <row r="74" spans="1:6" ht="102">
      <c r="A74" s="718"/>
      <c r="B74" s="684" t="s">
        <v>188</v>
      </c>
      <c r="C74" s="594"/>
      <c r="D74" s="610"/>
      <c r="E74" s="651"/>
      <c r="F74" s="673"/>
    </row>
    <row r="75" spans="1:6" ht="12.75">
      <c r="A75" s="718">
        <f>1</f>
        <v>1</v>
      </c>
      <c r="B75" s="623" t="s">
        <v>233</v>
      </c>
      <c r="C75" s="594" t="s">
        <v>1138</v>
      </c>
      <c r="D75" s="610">
        <v>10</v>
      </c>
      <c r="E75" s="651"/>
      <c r="F75" s="652" t="str">
        <f>IF((D75*E75)=0," ",(D75*E75))</f>
        <v> </v>
      </c>
    </row>
    <row r="76" spans="1:6" ht="24">
      <c r="A76" s="718">
        <f>1+A75</f>
        <v>2</v>
      </c>
      <c r="B76" s="623" t="s">
        <v>234</v>
      </c>
      <c r="C76" s="594" t="s">
        <v>1168</v>
      </c>
      <c r="D76" s="610">
        <v>1</v>
      </c>
      <c r="E76" s="651"/>
      <c r="F76" s="652" t="str">
        <f>IF((D76*E76)=0," ",(D76*E76))</f>
        <v> </v>
      </c>
    </row>
    <row r="77" spans="1:6" ht="108.75">
      <c r="A77" s="1306">
        <f>1+A76</f>
        <v>3</v>
      </c>
      <c r="B77" s="639" t="s">
        <v>235</v>
      </c>
      <c r="C77" s="594"/>
      <c r="D77" s="610"/>
      <c r="E77" s="651"/>
      <c r="F77" s="673"/>
    </row>
    <row r="78" spans="1:6" ht="12.75">
      <c r="A78" s="1308"/>
      <c r="B78" s="403" t="s">
        <v>192</v>
      </c>
      <c r="C78" s="594" t="s">
        <v>1137</v>
      </c>
      <c r="D78" s="610">
        <v>14</v>
      </c>
      <c r="E78" s="651"/>
      <c r="F78" s="652" t="str">
        <f>IF((D78*E78)=0," ",(D78*E78))</f>
        <v> </v>
      </c>
    </row>
    <row r="79" spans="1:6" ht="36">
      <c r="A79" s="718">
        <f>1+A77</f>
        <v>4</v>
      </c>
      <c r="B79" s="623" t="s">
        <v>236</v>
      </c>
      <c r="C79" s="594" t="s">
        <v>1137</v>
      </c>
      <c r="D79" s="610">
        <v>0.5</v>
      </c>
      <c r="E79" s="651"/>
      <c r="F79" s="652" t="str">
        <f>IF((D79*E79)=0," ",(D79*E79))</f>
        <v> </v>
      </c>
    </row>
    <row r="80" spans="1:6" ht="72">
      <c r="A80" s="718">
        <f>1+A79</f>
        <v>5</v>
      </c>
      <c r="B80" s="623" t="s">
        <v>237</v>
      </c>
      <c r="C80" s="594" t="s">
        <v>1137</v>
      </c>
      <c r="D80" s="610">
        <v>13</v>
      </c>
      <c r="E80" s="651"/>
      <c r="F80" s="652" t="str">
        <f>IF((D80*E80)=0," ",(D80*E80))</f>
        <v> </v>
      </c>
    </row>
    <row r="81" spans="1:6" ht="84.75" thickBot="1">
      <c r="A81" s="719">
        <f>1+A80</f>
        <v>6</v>
      </c>
      <c r="B81" s="626" t="s">
        <v>238</v>
      </c>
      <c r="C81" s="595" t="s">
        <v>1137</v>
      </c>
      <c r="D81" s="614">
        <v>1</v>
      </c>
      <c r="E81" s="653"/>
      <c r="F81" s="654" t="str">
        <f>IF((D81*E81)=0," ",(D81*E81))</f>
        <v> </v>
      </c>
    </row>
    <row r="82" spans="1:6" ht="19.5" customHeight="1" thickBot="1">
      <c r="A82" s="717"/>
      <c r="B82" s="667" t="str">
        <f>B72</f>
        <v>GRADBENA DELA ZA PLIN - Z.R.</v>
      </c>
      <c r="C82" s="679"/>
      <c r="D82" s="668"/>
      <c r="E82" s="669"/>
      <c r="F82" s="666">
        <f>SUM(F75:F81)</f>
        <v>0</v>
      </c>
    </row>
    <row r="83" spans="1:6" ht="14.25" thickBot="1">
      <c r="A83" s="720"/>
      <c r="B83" s="699"/>
      <c r="C83" s="703"/>
      <c r="D83" s="700"/>
      <c r="E83" s="701"/>
      <c r="F83" s="695"/>
    </row>
    <row r="84" spans="1:6" ht="24" customHeight="1" thickBot="1">
      <c r="A84" s="721"/>
      <c r="B84" s="675" t="str">
        <f>B6</f>
        <v>5.4.3.8. PLIN - ZUNANJI RAZVOD</v>
      </c>
      <c r="C84" s="678"/>
      <c r="D84" s="676"/>
      <c r="E84" s="677" t="s">
        <v>1139</v>
      </c>
      <c r="F84" s="666">
        <f>F82+F70</f>
        <v>0</v>
      </c>
    </row>
  </sheetData>
  <sheetProtection password="CA21" sheet="1" objects="1" scenarios="1"/>
  <protectedRanges>
    <protectedRange sqref="E8:E12 E14" name="Obseg1_2"/>
    <protectedRange sqref="E1:E7 E15:E65536" name="Obseg1"/>
  </protectedRanges>
  <mergeCells count="21">
    <mergeCell ref="A31:A33"/>
    <mergeCell ref="B8:F8"/>
    <mergeCell ref="B9:F9"/>
    <mergeCell ref="B10:F10"/>
    <mergeCell ref="B11:F11"/>
    <mergeCell ref="B12:F12"/>
    <mergeCell ref="B13:F13"/>
    <mergeCell ref="B14:F14"/>
    <mergeCell ref="A18:A20"/>
    <mergeCell ref="A21:A23"/>
    <mergeCell ref="A24:A27"/>
    <mergeCell ref="A28:A30"/>
    <mergeCell ref="A34:A36"/>
    <mergeCell ref="A37:A39"/>
    <mergeCell ref="A40:A42"/>
    <mergeCell ref="A43:A45"/>
    <mergeCell ref="A77:A78"/>
    <mergeCell ref="A46:A48"/>
    <mergeCell ref="A49:A55"/>
    <mergeCell ref="A56:A62"/>
    <mergeCell ref="A63:A64"/>
  </mergeCells>
  <printOptions/>
  <pageMargins left="0.984251968503937" right="0.7086614173228347" top="0.984251968503937" bottom="0.9448818897637796" header="0.31496062992125984" footer="0.31496062992125984"/>
  <pageSetup horizontalDpi="300" verticalDpi="300" orientation="portrait" paperSize="9" r:id="rId1"/>
  <headerFooter alignWithMargins="0">
    <oddFooter>&amp;LRazpisna dokumentacija - GRADNJE: POGLAVJE 4&amp;R&amp;P</oddFooter>
  </headerFooter>
</worksheet>
</file>

<file path=xl/worksheets/sheet27.xml><?xml version="1.0" encoding="utf-8"?>
<worksheet xmlns="http://schemas.openxmlformats.org/spreadsheetml/2006/main" xmlns:r="http://schemas.openxmlformats.org/officeDocument/2006/relationships">
  <sheetPr>
    <tabColor theme="9" tint="-0.24997000396251678"/>
  </sheetPr>
  <dimension ref="A1:IU17"/>
  <sheetViews>
    <sheetView zoomScalePageLayoutView="0" workbookViewId="0" topLeftCell="A1">
      <selection activeCell="F17" sqref="F17"/>
    </sheetView>
  </sheetViews>
  <sheetFormatPr defaultColWidth="9.00390625" defaultRowHeight="12"/>
  <cols>
    <col min="1" max="1" width="4.25390625" style="79" customWidth="1"/>
    <col min="2" max="2" width="40.75390625" style="41" customWidth="1"/>
    <col min="3" max="3" width="4.75390625" style="47" customWidth="1"/>
    <col min="4" max="4" width="7.75390625" style="80" customWidth="1"/>
    <col min="5" max="5" width="15.75390625" style="48" customWidth="1"/>
    <col min="6" max="6" width="15.375" style="48" customWidth="1"/>
    <col min="7" max="7" width="9.00390625" style="78" customWidth="1"/>
    <col min="8" max="16384" width="9.00390625" style="78" customWidth="1"/>
  </cols>
  <sheetData>
    <row r="1" s="66" customFormat="1" ht="13.5" customHeight="1">
      <c r="I1" s="67"/>
    </row>
    <row r="2" s="66" customFormat="1" ht="13.5" customHeight="1">
      <c r="I2" s="67"/>
    </row>
    <row r="3" spans="1:6" ht="12">
      <c r="A3" s="131"/>
      <c r="B3" s="375"/>
      <c r="C3" s="132"/>
      <c r="D3" s="376"/>
      <c r="E3" s="377"/>
      <c r="F3" s="377"/>
    </row>
    <row r="5" spans="1:14" s="86" customFormat="1" ht="19.5" customHeight="1">
      <c r="A5" s="81" t="s">
        <v>1139</v>
      </c>
      <c r="B5" s="82"/>
      <c r="C5" s="83" t="s">
        <v>871</v>
      </c>
      <c r="D5" s="84"/>
      <c r="E5" s="85"/>
      <c r="F5" s="85"/>
      <c r="L5" s="87"/>
      <c r="M5" s="88"/>
      <c r="N5" s="89"/>
    </row>
    <row r="6" spans="1:6" s="86" customFormat="1" ht="19.5" customHeight="1">
      <c r="A6" s="81" t="s">
        <v>1139</v>
      </c>
      <c r="B6" s="82"/>
      <c r="C6" s="90"/>
      <c r="D6" s="84"/>
      <c r="E6" s="85"/>
      <c r="F6" s="85"/>
    </row>
    <row r="7" spans="1:6" s="86" customFormat="1" ht="19.5" customHeight="1">
      <c r="A7" s="81"/>
      <c r="B7" s="82"/>
      <c r="C7" s="83" t="s">
        <v>1136</v>
      </c>
      <c r="D7" s="84"/>
      <c r="E7" s="85"/>
      <c r="F7" s="85"/>
    </row>
    <row r="8" spans="1:6" s="86" customFormat="1" ht="19.5" customHeight="1">
      <c r="A8" s="81"/>
      <c r="B8" s="82"/>
      <c r="C8" s="91"/>
      <c r="D8" s="84"/>
      <c r="E8" s="85"/>
      <c r="F8" s="85"/>
    </row>
    <row r="9" spans="1:6" s="86" customFormat="1" ht="19.5" customHeight="1">
      <c r="A9" s="81"/>
      <c r="B9" s="82"/>
      <c r="C9" s="83" t="s">
        <v>872</v>
      </c>
      <c r="D9" s="84"/>
      <c r="E9" s="85"/>
      <c r="F9" s="85"/>
    </row>
    <row r="10" spans="1:6" s="86" customFormat="1" ht="19.5" customHeight="1">
      <c r="A10" s="81"/>
      <c r="B10" s="92"/>
      <c r="C10" s="93"/>
      <c r="D10" s="94"/>
      <c r="E10" s="95"/>
      <c r="F10" s="95"/>
    </row>
    <row r="11" spans="1:6" s="86" customFormat="1" ht="19.5" customHeight="1">
      <c r="A11" s="81"/>
      <c r="B11" s="92"/>
      <c r="C11" s="93"/>
      <c r="D11" s="94"/>
      <c r="E11" s="95"/>
      <c r="F11" s="95"/>
    </row>
    <row r="12" spans="1:6" s="86" customFormat="1" ht="19.5" customHeight="1" thickBot="1">
      <c r="A12" s="81"/>
      <c r="B12" s="92"/>
      <c r="C12" s="93"/>
      <c r="D12" s="94"/>
      <c r="E12" s="95"/>
      <c r="F12" s="95"/>
    </row>
    <row r="13" spans="1:255" s="102" customFormat="1" ht="18" customHeight="1">
      <c r="A13" s="81" t="str">
        <f>'[4]EL_INSTALACIJE'!A33</f>
        <v>1.</v>
      </c>
      <c r="B13" s="96" t="str">
        <f>'[4]EL_INSTALACIJE'!B33</f>
        <v>TK PRIKLJUČEK</v>
      </c>
      <c r="C13" s="97"/>
      <c r="D13" s="98"/>
      <c r="E13" s="99"/>
      <c r="F13" s="100">
        <f>'TK instalacije'!F30</f>
        <v>0</v>
      </c>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1"/>
      <c r="GA13" s="101"/>
      <c r="GB13" s="101"/>
      <c r="GC13" s="101"/>
      <c r="GD13" s="101"/>
      <c r="GE13" s="101"/>
      <c r="GF13" s="101"/>
      <c r="GG13" s="101"/>
      <c r="GH13" s="101"/>
      <c r="GI13" s="101"/>
      <c r="GJ13" s="101"/>
      <c r="GK13" s="101"/>
      <c r="GL13" s="101"/>
      <c r="GM13" s="101"/>
      <c r="GN13" s="101"/>
      <c r="GO13" s="101"/>
      <c r="GP13" s="101"/>
      <c r="GQ13" s="101"/>
      <c r="GR13" s="101"/>
      <c r="GS13" s="101"/>
      <c r="GT13" s="101"/>
      <c r="GU13" s="101"/>
      <c r="GV13" s="101"/>
      <c r="GW13" s="101"/>
      <c r="GX13" s="101"/>
      <c r="GY13" s="101"/>
      <c r="GZ13" s="101"/>
      <c r="HA13" s="101"/>
      <c r="HB13" s="101"/>
      <c r="HC13" s="101"/>
      <c r="HD13" s="101"/>
      <c r="HE13" s="101"/>
      <c r="HF13" s="101"/>
      <c r="HG13" s="101"/>
      <c r="HH13" s="101"/>
      <c r="HI13" s="101"/>
      <c r="HJ13" s="101"/>
      <c r="HK13" s="101"/>
      <c r="HL13" s="101"/>
      <c r="HM13" s="101"/>
      <c r="HN13" s="101"/>
      <c r="HO13" s="101"/>
      <c r="HP13" s="101"/>
      <c r="HQ13" s="101"/>
      <c r="HR13" s="101"/>
      <c r="HS13" s="101"/>
      <c r="HT13" s="101"/>
      <c r="HU13" s="101"/>
      <c r="HV13" s="101"/>
      <c r="HW13" s="101"/>
      <c r="HX13" s="101"/>
      <c r="HY13" s="101"/>
      <c r="HZ13" s="101"/>
      <c r="IA13" s="101"/>
      <c r="IB13" s="101"/>
      <c r="IC13" s="101"/>
      <c r="ID13" s="101"/>
      <c r="IE13" s="101"/>
      <c r="IF13" s="101"/>
      <c r="IG13" s="101"/>
      <c r="IH13" s="101"/>
      <c r="II13" s="101"/>
      <c r="IJ13" s="101"/>
      <c r="IK13" s="101"/>
      <c r="IL13" s="101"/>
      <c r="IM13" s="101"/>
      <c r="IN13" s="101"/>
      <c r="IO13" s="101"/>
      <c r="IP13" s="101"/>
      <c r="IQ13" s="101"/>
      <c r="IR13" s="101"/>
      <c r="IS13" s="101"/>
      <c r="IT13" s="101"/>
      <c r="IU13" s="101"/>
    </row>
    <row r="14" spans="1:255" s="102" customFormat="1" ht="18" customHeight="1">
      <c r="A14" s="81" t="s">
        <v>873</v>
      </c>
      <c r="B14" s="103" t="str">
        <f>'[4]EL_INSTALACIJE'!B63</f>
        <v>PRESTAVITEV KTV OMARICE</v>
      </c>
      <c r="C14" s="104"/>
      <c r="D14" s="105"/>
      <c r="E14" s="106"/>
      <c r="F14" s="107">
        <f>'TK instalacije'!F43</f>
        <v>0</v>
      </c>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row>
    <row r="15" spans="1:255" s="102" customFormat="1" ht="18" customHeight="1" thickBot="1">
      <c r="A15" s="81" t="s">
        <v>874</v>
      </c>
      <c r="B15" s="103" t="str">
        <f>'[4]GRADBENA DELA'!$B$7</f>
        <v>GRADBENA DELA</v>
      </c>
      <c r="C15" s="104"/>
      <c r="D15" s="105"/>
      <c r="E15" s="106"/>
      <c r="F15" s="108">
        <f>'gradbena dela'!F42</f>
        <v>0</v>
      </c>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row>
    <row r="16" spans="1:255" s="86" customFormat="1" ht="18" customHeight="1" thickTop="1">
      <c r="A16" s="81"/>
      <c r="B16" s="109" t="s">
        <v>875</v>
      </c>
      <c r="C16" s="110"/>
      <c r="D16" s="111"/>
      <c r="E16" s="112"/>
      <c r="F16" s="113">
        <f>SUM(F13:F15)</f>
        <v>0</v>
      </c>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c r="IR16" s="114"/>
      <c r="IS16" s="114"/>
      <c r="IT16" s="114"/>
      <c r="IU16" s="114"/>
    </row>
    <row r="17" spans="1:6" s="86" customFormat="1" ht="19.5" customHeight="1">
      <c r="A17" s="115"/>
      <c r="B17" s="116"/>
      <c r="C17" s="117"/>
      <c r="D17" s="118"/>
      <c r="E17" s="119"/>
      <c r="F17" s="119"/>
    </row>
  </sheetData>
  <sheetProtection password="CA21" sheet="1" objects="1" scenarios="1"/>
  <printOptions/>
  <pageMargins left="0.984251968503937" right="0.7086614173228347" top="0.984251968503937" bottom="0.7480314960629921" header="0.31496062992125984" footer="0.31496062992125984"/>
  <pageSetup horizontalDpi="300" verticalDpi="300" orientation="portrait" paperSize="9" r:id="rId1"/>
  <headerFooter>
    <oddFooter>&amp;LRazpisna dokumentacija - GRADNJE: POGLAVJE 4&amp;R&amp;P</oddFooter>
  </headerFooter>
</worksheet>
</file>

<file path=xl/worksheets/sheet28.xml><?xml version="1.0" encoding="utf-8"?>
<worksheet xmlns="http://schemas.openxmlformats.org/spreadsheetml/2006/main" xmlns:r="http://schemas.openxmlformats.org/officeDocument/2006/relationships">
  <sheetPr>
    <tabColor theme="9" tint="-0.24997000396251678"/>
  </sheetPr>
  <dimension ref="A1:F46"/>
  <sheetViews>
    <sheetView zoomScalePageLayoutView="0" workbookViewId="0" topLeftCell="A1">
      <selection activeCell="D33" sqref="D33"/>
    </sheetView>
  </sheetViews>
  <sheetFormatPr defaultColWidth="9.00390625" defaultRowHeight="12"/>
  <cols>
    <col min="1" max="1" width="4.375" style="1153" customWidth="1"/>
    <col min="2" max="2" width="40.75390625" style="816" customWidth="1"/>
    <col min="3" max="3" width="4.75390625" style="78" customWidth="1"/>
    <col min="4" max="4" width="7.75390625" style="647" customWidth="1"/>
    <col min="5" max="5" width="15.75390625" style="649" customWidth="1"/>
    <col min="6" max="6" width="15.25390625" style="947" customWidth="1"/>
    <col min="7" max="16384" width="9.00390625" style="78" customWidth="1"/>
  </cols>
  <sheetData>
    <row r="1" spans="1:6" s="66" customFormat="1" ht="13.5" customHeight="1">
      <c r="A1" s="358"/>
      <c r="B1" s="633" t="s">
        <v>871</v>
      </c>
      <c r="C1" s="632"/>
      <c r="D1" s="632"/>
      <c r="E1" s="632"/>
      <c r="F1" s="599"/>
    </row>
    <row r="2" spans="1:6" s="66" customFormat="1" ht="13.5" customHeight="1">
      <c r="A2" s="358"/>
      <c r="B2" s="632"/>
      <c r="C2" s="632"/>
      <c r="D2" s="632"/>
      <c r="E2" s="632"/>
      <c r="F2" s="599"/>
    </row>
    <row r="3" spans="1:6" s="1" customFormat="1" ht="25.5">
      <c r="A3" s="1041"/>
      <c r="B3" s="602" t="s">
        <v>1175</v>
      </c>
      <c r="C3" s="603" t="s">
        <v>940</v>
      </c>
      <c r="D3" s="672" t="s">
        <v>1151</v>
      </c>
      <c r="E3" s="659" t="s">
        <v>405</v>
      </c>
      <c r="F3" s="660" t="s">
        <v>942</v>
      </c>
    </row>
    <row r="4" spans="1:6" s="134" customFormat="1" ht="12">
      <c r="A4" s="1042"/>
      <c r="B4" s="190">
        <v>1</v>
      </c>
      <c r="C4" s="1156">
        <v>2</v>
      </c>
      <c r="D4" s="191">
        <v>3</v>
      </c>
      <c r="E4" s="191">
        <v>4</v>
      </c>
      <c r="F4" s="192" t="s">
        <v>943</v>
      </c>
    </row>
    <row r="5" spans="1:6" s="137" customFormat="1" ht="13.5">
      <c r="A5" s="1167"/>
      <c r="B5" s="937"/>
      <c r="C5" s="1157"/>
      <c r="D5" s="1158"/>
      <c r="E5" s="210"/>
      <c r="F5" s="210"/>
    </row>
    <row r="6" spans="1:6" s="138" customFormat="1" ht="13.5">
      <c r="A6" s="1151"/>
      <c r="B6" s="937" t="s">
        <v>878</v>
      </c>
      <c r="C6" s="1159"/>
      <c r="D6" s="938"/>
      <c r="E6" s="939"/>
      <c r="F6" s="210"/>
    </row>
    <row r="7" spans="1:6" ht="13.5">
      <c r="A7" s="1151"/>
      <c r="B7" s="1160"/>
      <c r="C7" s="1159"/>
      <c r="D7" s="938"/>
      <c r="E7" s="939"/>
      <c r="F7" s="210"/>
    </row>
    <row r="8" spans="1:6" ht="13.5">
      <c r="A8" s="1168"/>
      <c r="B8" s="941" t="s">
        <v>879</v>
      </c>
      <c r="C8" s="1157"/>
      <c r="D8" s="942"/>
      <c r="E8" s="771"/>
      <c r="F8" s="210"/>
    </row>
    <row r="9" spans="1:6" ht="27" customHeight="1">
      <c r="A9" s="1044"/>
      <c r="B9" s="1309" t="s">
        <v>934</v>
      </c>
      <c r="C9" s="1309"/>
      <c r="D9" s="1309"/>
      <c r="E9" s="1309"/>
      <c r="F9" s="1309"/>
    </row>
    <row r="10" spans="1:6" s="139" customFormat="1" ht="39" customHeight="1">
      <c r="A10" s="1044"/>
      <c r="B10" s="1309" t="s">
        <v>935</v>
      </c>
      <c r="C10" s="1309"/>
      <c r="D10" s="1309"/>
      <c r="E10" s="1309"/>
      <c r="F10" s="1309"/>
    </row>
    <row r="11" spans="1:6" s="139" customFormat="1" ht="40.5" customHeight="1">
      <c r="A11" s="1044"/>
      <c r="B11" s="1309" t="s">
        <v>936</v>
      </c>
      <c r="C11" s="1309"/>
      <c r="D11" s="1309"/>
      <c r="E11" s="1309"/>
      <c r="F11" s="1309"/>
    </row>
    <row r="12" spans="1:6" s="139" customFormat="1" ht="48.75" customHeight="1">
      <c r="A12" s="1044"/>
      <c r="B12" s="1310" t="s">
        <v>937</v>
      </c>
      <c r="C12" s="1310"/>
      <c r="D12" s="1310"/>
      <c r="E12" s="1310"/>
      <c r="F12" s="1310"/>
    </row>
    <row r="13" spans="1:6" s="139" customFormat="1" ht="51.75" customHeight="1">
      <c r="A13" s="1044"/>
      <c r="B13" s="1309" t="s">
        <v>241</v>
      </c>
      <c r="C13" s="1309"/>
      <c r="D13" s="1309"/>
      <c r="E13" s="1309"/>
      <c r="F13" s="1309"/>
    </row>
    <row r="14" spans="1:6" s="139" customFormat="1" ht="12.75">
      <c r="A14" s="1044"/>
      <c r="B14" s="639"/>
      <c r="C14" s="639"/>
      <c r="D14" s="955"/>
      <c r="E14" s="210"/>
      <c r="F14" s="210"/>
    </row>
    <row r="15" spans="1:6" s="2" customFormat="1" ht="12.75">
      <c r="A15" s="1092" t="s">
        <v>881</v>
      </c>
      <c r="B15" s="1161" t="s">
        <v>882</v>
      </c>
      <c r="C15" s="639"/>
      <c r="D15" s="943"/>
      <c r="E15" s="210"/>
      <c r="F15" s="210"/>
    </row>
    <row r="16" spans="1:6" s="2" customFormat="1" ht="12.75">
      <c r="A16" s="1092"/>
      <c r="B16" s="1161"/>
      <c r="C16" s="639"/>
      <c r="D16" s="943"/>
      <c r="E16" s="401"/>
      <c r="F16" s="210"/>
    </row>
    <row r="17" spans="1:6" s="2" customFormat="1" ht="48">
      <c r="A17" s="1082">
        <v>1</v>
      </c>
      <c r="B17" s="952" t="s">
        <v>883</v>
      </c>
      <c r="C17" s="639" t="s">
        <v>884</v>
      </c>
      <c r="D17" s="943">
        <v>46</v>
      </c>
      <c r="E17" s="401"/>
      <c r="F17" s="210" t="str">
        <f>IF(($D17*E17)=0," ",($D17*E17))</f>
        <v> </v>
      </c>
    </row>
    <row r="18" spans="1:6" s="2" customFormat="1" ht="48">
      <c r="A18" s="1082">
        <f aca="true" t="shared" si="0" ref="A18:A28">A17+1</f>
        <v>2</v>
      </c>
      <c r="B18" s="952" t="s">
        <v>885</v>
      </c>
      <c r="C18" s="639" t="s">
        <v>884</v>
      </c>
      <c r="D18" s="943">
        <v>22</v>
      </c>
      <c r="E18" s="401"/>
      <c r="F18" s="210" t="str">
        <f aca="true" t="shared" si="1" ref="F18:F29">IF(($D18*E18)=0," ",($D18*E18))</f>
        <v> </v>
      </c>
    </row>
    <row r="19" spans="1:6" s="2" customFormat="1" ht="36">
      <c r="A19" s="1082">
        <f t="shared" si="0"/>
        <v>3</v>
      </c>
      <c r="B19" s="952" t="s">
        <v>886</v>
      </c>
      <c r="C19" s="639" t="s">
        <v>1168</v>
      </c>
      <c r="D19" s="943">
        <v>1</v>
      </c>
      <c r="E19" s="401"/>
      <c r="F19" s="210" t="str">
        <f t="shared" si="1"/>
        <v> </v>
      </c>
    </row>
    <row r="20" spans="1:6" s="148" customFormat="1" ht="60">
      <c r="A20" s="1082">
        <f t="shared" si="0"/>
        <v>4</v>
      </c>
      <c r="B20" s="786" t="s">
        <v>887</v>
      </c>
      <c r="C20" s="639" t="s">
        <v>1168</v>
      </c>
      <c r="D20" s="943">
        <v>2</v>
      </c>
      <c r="E20" s="401"/>
      <c r="F20" s="210" t="str">
        <f t="shared" si="1"/>
        <v> </v>
      </c>
    </row>
    <row r="21" spans="1:6" s="148" customFormat="1" ht="72">
      <c r="A21" s="1082">
        <f t="shared" si="0"/>
        <v>5</v>
      </c>
      <c r="B21" s="786" t="s">
        <v>888</v>
      </c>
      <c r="C21" s="639" t="s">
        <v>1168</v>
      </c>
      <c r="D21" s="943">
        <v>1</v>
      </c>
      <c r="E21" s="401"/>
      <c r="F21" s="210" t="str">
        <f t="shared" si="1"/>
        <v> </v>
      </c>
    </row>
    <row r="22" spans="1:6" s="148" customFormat="1" ht="36">
      <c r="A22" s="1082">
        <f t="shared" si="0"/>
        <v>6</v>
      </c>
      <c r="B22" s="786" t="s">
        <v>889</v>
      </c>
      <c r="C22" s="1162" t="s">
        <v>884</v>
      </c>
      <c r="D22" s="953">
        <v>88</v>
      </c>
      <c r="E22" s="1163"/>
      <c r="F22" s="210" t="str">
        <f t="shared" si="1"/>
        <v> </v>
      </c>
    </row>
    <row r="23" spans="1:6" s="148" customFormat="1" ht="24">
      <c r="A23" s="1082">
        <f t="shared" si="0"/>
        <v>7</v>
      </c>
      <c r="B23" s="786" t="s">
        <v>890</v>
      </c>
      <c r="C23" s="1162" t="s">
        <v>1168</v>
      </c>
      <c r="D23" s="953">
        <v>1</v>
      </c>
      <c r="E23" s="1163"/>
      <c r="F23" s="210" t="str">
        <f t="shared" si="1"/>
        <v> </v>
      </c>
    </row>
    <row r="24" spans="1:6" s="148" customFormat="1" ht="36">
      <c r="A24" s="1082">
        <f t="shared" si="0"/>
        <v>8</v>
      </c>
      <c r="B24" s="786" t="s">
        <v>891</v>
      </c>
      <c r="C24" s="1162" t="s">
        <v>1168</v>
      </c>
      <c r="D24" s="953">
        <v>1</v>
      </c>
      <c r="E24" s="1163"/>
      <c r="F24" s="210" t="str">
        <f t="shared" si="1"/>
        <v> </v>
      </c>
    </row>
    <row r="25" spans="1:6" s="148" customFormat="1" ht="48">
      <c r="A25" s="1082">
        <f t="shared" si="0"/>
        <v>9</v>
      </c>
      <c r="B25" s="786" t="s">
        <v>892</v>
      </c>
      <c r="C25" s="1162" t="s">
        <v>1168</v>
      </c>
      <c r="D25" s="953">
        <v>1</v>
      </c>
      <c r="E25" s="1163"/>
      <c r="F25" s="210" t="str">
        <f t="shared" si="1"/>
        <v> </v>
      </c>
    </row>
    <row r="26" spans="1:6" s="148" customFormat="1" ht="36">
      <c r="A26" s="1082">
        <f t="shared" si="0"/>
        <v>10</v>
      </c>
      <c r="B26" s="786" t="s">
        <v>893</v>
      </c>
      <c r="C26" s="1162" t="s">
        <v>1168</v>
      </c>
      <c r="D26" s="953">
        <v>1</v>
      </c>
      <c r="E26" s="1163"/>
      <c r="F26" s="210" t="str">
        <f t="shared" si="1"/>
        <v> </v>
      </c>
    </row>
    <row r="27" spans="1:6" s="148" customFormat="1" ht="12.75">
      <c r="A27" s="1082">
        <f t="shared" si="0"/>
        <v>11</v>
      </c>
      <c r="B27" s="786" t="s">
        <v>894</v>
      </c>
      <c r="C27" s="1162" t="s">
        <v>1168</v>
      </c>
      <c r="D27" s="953">
        <v>1</v>
      </c>
      <c r="E27" s="1163"/>
      <c r="F27" s="210" t="str">
        <f t="shared" si="1"/>
        <v> </v>
      </c>
    </row>
    <row r="28" spans="1:6" s="148" customFormat="1" ht="24">
      <c r="A28" s="1082">
        <f t="shared" si="0"/>
        <v>12</v>
      </c>
      <c r="B28" s="786" t="s">
        <v>895</v>
      </c>
      <c r="C28" s="1162" t="s">
        <v>1168</v>
      </c>
      <c r="D28" s="953">
        <v>1</v>
      </c>
      <c r="E28" s="1163"/>
      <c r="F28" s="210" t="str">
        <f t="shared" si="1"/>
        <v> </v>
      </c>
    </row>
    <row r="29" spans="1:6" s="2" customFormat="1" ht="24.75" thickBot="1">
      <c r="A29" s="1083">
        <f>1+A28</f>
        <v>13</v>
      </c>
      <c r="B29" s="978" t="s">
        <v>896</v>
      </c>
      <c r="C29" s="1164" t="s">
        <v>1168</v>
      </c>
      <c r="D29" s="961">
        <v>1</v>
      </c>
      <c r="E29" s="404"/>
      <c r="F29" s="855" t="str">
        <f t="shared" si="1"/>
        <v> </v>
      </c>
    </row>
    <row r="30" spans="1:6" s="155" customFormat="1" ht="26.25" customHeight="1" thickBot="1">
      <c r="A30" s="1067"/>
      <c r="B30" s="696" t="str">
        <f>+CONCATENATE("REKAPITULACIJA - ",B15)</f>
        <v>REKAPITULACIJA - TK PRIKLJUČEK</v>
      </c>
      <c r="C30" s="696"/>
      <c r="D30" s="963"/>
      <c r="E30" s="833"/>
      <c r="F30" s="389">
        <f>SUM(F17:F29)</f>
        <v>0</v>
      </c>
    </row>
    <row r="31" spans="1:6" s="155" customFormat="1" ht="30" customHeight="1">
      <c r="A31" s="1169"/>
      <c r="B31" s="1165"/>
      <c r="C31" s="1165"/>
      <c r="D31" s="1026"/>
      <c r="E31" s="1065"/>
      <c r="F31" s="828"/>
    </row>
    <row r="32" spans="1:6" s="2" customFormat="1" ht="12.75">
      <c r="A32" s="1092" t="s">
        <v>873</v>
      </c>
      <c r="B32" s="1161" t="s">
        <v>897</v>
      </c>
      <c r="C32" s="639"/>
      <c r="D32" s="943"/>
      <c r="E32" s="401"/>
      <c r="F32" s="210"/>
    </row>
    <row r="33" spans="1:6" s="2" customFormat="1" ht="48">
      <c r="A33" s="1092"/>
      <c r="B33" s="639" t="s">
        <v>898</v>
      </c>
      <c r="C33" s="639"/>
      <c r="D33" s="943"/>
      <c r="E33" s="401"/>
      <c r="F33" s="210"/>
    </row>
    <row r="34" spans="1:6" s="2" customFormat="1" ht="48">
      <c r="A34" s="1082">
        <v>1</v>
      </c>
      <c r="B34" s="952" t="s">
        <v>899</v>
      </c>
      <c r="C34" s="639" t="s">
        <v>884</v>
      </c>
      <c r="D34" s="943">
        <v>400</v>
      </c>
      <c r="E34" s="401"/>
      <c r="F34" s="210" t="str">
        <f aca="true" t="shared" si="2" ref="F34:F42">IF(($D34*E34)=0," ",($D34*E34))</f>
        <v> </v>
      </c>
    </row>
    <row r="35" spans="1:6" s="2" customFormat="1" ht="36">
      <c r="A35" s="1082">
        <f aca="true" t="shared" si="3" ref="A35:A41">A34+1</f>
        <v>2</v>
      </c>
      <c r="B35" s="952" t="s">
        <v>900</v>
      </c>
      <c r="C35" s="639" t="s">
        <v>884</v>
      </c>
      <c r="D35" s="943">
        <v>21</v>
      </c>
      <c r="E35" s="401"/>
      <c r="F35" s="210" t="str">
        <f t="shared" si="2"/>
        <v> </v>
      </c>
    </row>
    <row r="36" spans="1:6" s="2" customFormat="1" ht="48">
      <c r="A36" s="1082">
        <f t="shared" si="3"/>
        <v>3</v>
      </c>
      <c r="B36" s="952" t="s">
        <v>901</v>
      </c>
      <c r="C36" s="639" t="s">
        <v>1168</v>
      </c>
      <c r="D36" s="943">
        <v>1</v>
      </c>
      <c r="E36" s="401"/>
      <c r="F36" s="210" t="str">
        <f t="shared" si="2"/>
        <v> </v>
      </c>
    </row>
    <row r="37" spans="1:6" s="148" customFormat="1" ht="36">
      <c r="A37" s="1082">
        <f t="shared" si="3"/>
        <v>4</v>
      </c>
      <c r="B37" s="786" t="s">
        <v>902</v>
      </c>
      <c r="C37" s="639" t="s">
        <v>1168</v>
      </c>
      <c r="D37" s="943">
        <v>1</v>
      </c>
      <c r="E37" s="401"/>
      <c r="F37" s="210" t="str">
        <f t="shared" si="2"/>
        <v> </v>
      </c>
    </row>
    <row r="38" spans="1:6" s="148" customFormat="1" ht="96">
      <c r="A38" s="1082">
        <f t="shared" si="3"/>
        <v>5</v>
      </c>
      <c r="B38" s="786" t="s">
        <v>903</v>
      </c>
      <c r="C38" s="639" t="s">
        <v>1168</v>
      </c>
      <c r="D38" s="943">
        <v>1</v>
      </c>
      <c r="E38" s="401"/>
      <c r="F38" s="210" t="str">
        <f t="shared" si="2"/>
        <v> </v>
      </c>
    </row>
    <row r="39" spans="1:6" s="148" customFormat="1" ht="24">
      <c r="A39" s="1082">
        <f t="shared" si="3"/>
        <v>6</v>
      </c>
      <c r="B39" s="786" t="s">
        <v>904</v>
      </c>
      <c r="C39" s="1162" t="s">
        <v>1168</v>
      </c>
      <c r="D39" s="953">
        <v>1</v>
      </c>
      <c r="E39" s="1163"/>
      <c r="F39" s="210" t="str">
        <f t="shared" si="2"/>
        <v> </v>
      </c>
    </row>
    <row r="40" spans="1:6" s="148" customFormat="1" ht="12.75">
      <c r="A40" s="1082">
        <f t="shared" si="3"/>
        <v>7</v>
      </c>
      <c r="B40" s="786" t="s">
        <v>894</v>
      </c>
      <c r="C40" s="1162" t="s">
        <v>1168</v>
      </c>
      <c r="D40" s="953">
        <v>1</v>
      </c>
      <c r="E40" s="1163"/>
      <c r="F40" s="210" t="str">
        <f t="shared" si="2"/>
        <v> </v>
      </c>
    </row>
    <row r="41" spans="1:6" s="148" customFormat="1" ht="36">
      <c r="A41" s="1082">
        <f t="shared" si="3"/>
        <v>8</v>
      </c>
      <c r="B41" s="786" t="s">
        <v>905</v>
      </c>
      <c r="C41" s="1162" t="s">
        <v>1168</v>
      </c>
      <c r="D41" s="953">
        <v>1</v>
      </c>
      <c r="E41" s="1163"/>
      <c r="F41" s="210" t="str">
        <f t="shared" si="2"/>
        <v> </v>
      </c>
    </row>
    <row r="42" spans="1:6" s="2" customFormat="1" ht="24.75" thickBot="1">
      <c r="A42" s="1083">
        <f>1+A41</f>
        <v>9</v>
      </c>
      <c r="B42" s="978" t="s">
        <v>896</v>
      </c>
      <c r="C42" s="1164" t="s">
        <v>1168</v>
      </c>
      <c r="D42" s="961">
        <v>1</v>
      </c>
      <c r="E42" s="404"/>
      <c r="F42" s="855" t="str">
        <f t="shared" si="2"/>
        <v> </v>
      </c>
    </row>
    <row r="43" spans="1:6" s="155" customFormat="1" ht="25.5" customHeight="1" thickBot="1">
      <c r="A43" s="1067"/>
      <c r="B43" s="696" t="str">
        <f>+CONCATENATE("REKAPITULACIJA - ",B32)</f>
        <v>REKAPITULACIJA - PRESTAVITEV KTV OMARICE</v>
      </c>
      <c r="C43" s="696"/>
      <c r="D43" s="963"/>
      <c r="E43" s="833"/>
      <c r="F43" s="834">
        <f>SUM(F34:F42)</f>
        <v>0</v>
      </c>
    </row>
    <row r="44" spans="1:6" s="2" customFormat="1" ht="12.75">
      <c r="A44" s="1152"/>
      <c r="B44" s="984"/>
      <c r="C44" s="944"/>
      <c r="D44" s="945"/>
      <c r="E44" s="765"/>
      <c r="F44" s="599"/>
    </row>
    <row r="45" spans="1:6" s="2" customFormat="1" ht="12">
      <c r="A45" s="1170"/>
      <c r="B45" s="944"/>
      <c r="C45" s="944"/>
      <c r="D45" s="1011"/>
      <c r="E45" s="599"/>
      <c r="F45" s="599"/>
    </row>
    <row r="46" spans="1:6" s="2" customFormat="1" ht="12.75">
      <c r="A46" s="1171"/>
      <c r="B46" s="984"/>
      <c r="C46" s="944"/>
      <c r="D46" s="945"/>
      <c r="E46" s="1166"/>
      <c r="F46" s="599"/>
    </row>
  </sheetData>
  <sheetProtection password="CA21" sheet="1" objects="1" scenarios="1"/>
  <protectedRanges>
    <protectedRange sqref="E1:E65536" name="Obseg1"/>
  </protectedRanges>
  <mergeCells count="5">
    <mergeCell ref="B9:F9"/>
    <mergeCell ref="B10:F10"/>
    <mergeCell ref="B11:F11"/>
    <mergeCell ref="B12:F12"/>
    <mergeCell ref="B13:F13"/>
  </mergeCells>
  <printOptions/>
  <pageMargins left="0.984251968503937" right="0.7086614173228347" top="0.984251968503937" bottom="0.9448818897637796" header="0.31496062992125984" footer="0.31496062992125984"/>
  <pageSetup horizontalDpi="300" verticalDpi="300" orientation="portrait" paperSize="9" r:id="rId1"/>
  <headerFooter>
    <oddFooter>&amp;LRazpisna dokumentacija - GRADNJE: POGLAVJE 4&amp;R&amp;P</oddFooter>
  </headerFooter>
</worksheet>
</file>

<file path=xl/worksheets/sheet29.xml><?xml version="1.0" encoding="utf-8"?>
<worksheet xmlns="http://schemas.openxmlformats.org/spreadsheetml/2006/main" xmlns:r="http://schemas.openxmlformats.org/officeDocument/2006/relationships">
  <sheetPr>
    <tabColor theme="9" tint="-0.24997000396251678"/>
  </sheetPr>
  <dimension ref="A1:W43"/>
  <sheetViews>
    <sheetView zoomScalePageLayoutView="0" workbookViewId="0" topLeftCell="A1">
      <selection activeCell="D40" sqref="D40"/>
    </sheetView>
  </sheetViews>
  <sheetFormatPr defaultColWidth="9.00390625" defaultRowHeight="12"/>
  <cols>
    <col min="1" max="1" width="5.25390625" style="79" customWidth="1"/>
    <col min="2" max="2" width="40.75390625" style="41" customWidth="1"/>
    <col min="3" max="3" width="4.75390625" style="365" customWidth="1"/>
    <col min="4" max="4" width="7.75390625" style="362" customWidth="1"/>
    <col min="5" max="5" width="15.75390625" style="147" customWidth="1"/>
    <col min="6" max="6" width="15.25390625" style="161" customWidth="1"/>
    <col min="7" max="8" width="15.25390625" style="162" customWidth="1"/>
    <col min="9" max="9" width="15.25390625" style="37" customWidth="1"/>
    <col min="10" max="10" width="29.25390625" style="78" customWidth="1"/>
    <col min="11" max="11" width="9.00390625" style="78" customWidth="1"/>
    <col min="12" max="16384" width="9.00390625" style="78" customWidth="1"/>
  </cols>
  <sheetData>
    <row r="1" spans="2:11" s="66" customFormat="1" ht="13.5" customHeight="1">
      <c r="B1" s="135" t="s">
        <v>871</v>
      </c>
      <c r="D1" s="358"/>
      <c r="E1" s="127"/>
      <c r="F1" s="37"/>
      <c r="G1" s="37"/>
      <c r="H1" s="37"/>
      <c r="I1" s="37"/>
      <c r="K1" s="67"/>
    </row>
    <row r="2" spans="1:11" s="66" customFormat="1" ht="13.5" customHeight="1">
      <c r="A2" s="68"/>
      <c r="B2" s="68"/>
      <c r="C2" s="68"/>
      <c r="D2" s="359"/>
      <c r="E2" s="128"/>
      <c r="F2" s="37"/>
      <c r="G2" s="37"/>
      <c r="H2" s="37"/>
      <c r="I2" s="37"/>
      <c r="K2" s="67"/>
    </row>
    <row r="3" spans="1:11" s="66" customFormat="1" ht="25.5">
      <c r="A3" s="193"/>
      <c r="B3" s="194" t="s">
        <v>1175</v>
      </c>
      <c r="C3" s="195" t="s">
        <v>940</v>
      </c>
      <c r="D3" s="196" t="s">
        <v>1151</v>
      </c>
      <c r="E3" s="197" t="s">
        <v>941</v>
      </c>
      <c r="F3" s="198" t="s">
        <v>942</v>
      </c>
      <c r="G3" s="37"/>
      <c r="H3" s="37"/>
      <c r="I3" s="37"/>
      <c r="K3" s="67"/>
    </row>
    <row r="4" spans="1:10" s="1" customFormat="1" ht="12.75">
      <c r="A4" s="189"/>
      <c r="B4" s="190">
        <v>1</v>
      </c>
      <c r="C4" s="179">
        <v>2</v>
      </c>
      <c r="D4" s="191">
        <v>3</v>
      </c>
      <c r="E4" s="191">
        <v>4</v>
      </c>
      <c r="F4" s="192" t="s">
        <v>943</v>
      </c>
      <c r="G4" s="129"/>
      <c r="H4" s="129"/>
      <c r="I4" s="129"/>
      <c r="J4" s="130"/>
    </row>
    <row r="5" spans="1:9" s="134" customFormat="1" ht="12">
      <c r="A5" s="178"/>
      <c r="B5" s="200"/>
      <c r="C5" s="363"/>
      <c r="D5" s="360"/>
      <c r="E5" s="203"/>
      <c r="F5" s="181"/>
      <c r="G5" s="37"/>
      <c r="H5" s="37"/>
      <c r="I5" s="37"/>
    </row>
    <row r="6" spans="1:11" s="2" customFormat="1" ht="12.75">
      <c r="A6" s="204" t="s">
        <v>874</v>
      </c>
      <c r="B6" s="185" t="s">
        <v>907</v>
      </c>
      <c r="C6" s="364" t="s">
        <v>1121</v>
      </c>
      <c r="D6" s="361" t="s">
        <v>1139</v>
      </c>
      <c r="E6" s="181"/>
      <c r="F6" s="182"/>
      <c r="G6" s="136"/>
      <c r="H6" s="144"/>
      <c r="I6" s="27"/>
      <c r="J6" s="27"/>
      <c r="K6" s="145"/>
    </row>
    <row r="7" spans="1:11" s="2" customFormat="1" ht="12.75">
      <c r="A7" s="204"/>
      <c r="B7" s="185" t="s">
        <v>908</v>
      </c>
      <c r="C7" s="364" t="s">
        <v>1121</v>
      </c>
      <c r="D7" s="361" t="s">
        <v>1139</v>
      </c>
      <c r="E7" s="181"/>
      <c r="F7" s="182"/>
      <c r="G7" s="136"/>
      <c r="H7" s="144"/>
      <c r="I7" s="27"/>
      <c r="J7" s="27"/>
      <c r="K7" s="145"/>
    </row>
    <row r="8" spans="1:11" s="2" customFormat="1" ht="12.75">
      <c r="A8" s="205"/>
      <c r="B8" s="206"/>
      <c r="C8" s="364"/>
      <c r="D8" s="361"/>
      <c r="E8" s="207"/>
      <c r="F8" s="182"/>
      <c r="G8" s="136"/>
      <c r="H8" s="36"/>
      <c r="J8" s="10"/>
      <c r="K8" s="144"/>
    </row>
    <row r="9" spans="1:23" s="163" customFormat="1" ht="24">
      <c r="A9" s="187">
        <v>1</v>
      </c>
      <c r="B9" s="208" t="s">
        <v>909</v>
      </c>
      <c r="C9" s="366" t="s">
        <v>884</v>
      </c>
      <c r="D9" s="367">
        <v>45</v>
      </c>
      <c r="E9" s="209"/>
      <c r="F9" s="210" t="str">
        <f>IF(($D9*E9)=0," ",($D9*E9))</f>
        <v> </v>
      </c>
      <c r="G9" s="136"/>
      <c r="H9" s="144"/>
      <c r="I9" s="2"/>
      <c r="J9" s="20"/>
      <c r="K9" s="20"/>
      <c r="L9" s="20"/>
      <c r="M9" s="20"/>
      <c r="N9" s="2"/>
      <c r="O9" s="2"/>
      <c r="P9" s="2"/>
      <c r="Q9" s="2"/>
      <c r="R9" s="2"/>
      <c r="S9" s="2"/>
      <c r="T9" s="2"/>
      <c r="U9" s="2"/>
      <c r="V9" s="2"/>
      <c r="W9" s="2"/>
    </row>
    <row r="10" spans="1:23" s="163" customFormat="1" ht="12.75">
      <c r="A10" s="187">
        <f>1+A9</f>
        <v>2</v>
      </c>
      <c r="B10" s="211" t="s">
        <v>910</v>
      </c>
      <c r="C10" s="366" t="s">
        <v>1168</v>
      </c>
      <c r="D10" s="367">
        <v>1</v>
      </c>
      <c r="E10" s="209"/>
      <c r="F10" s="210" t="str">
        <f aca="true" t="shared" si="0" ref="F10:F39">IF(($D10*E10)=0," ",($D10*E10))</f>
        <v> </v>
      </c>
      <c r="G10" s="136"/>
      <c r="H10" s="144"/>
      <c r="I10" s="2"/>
      <c r="J10" s="20"/>
      <c r="K10" s="20"/>
      <c r="L10" s="20"/>
      <c r="M10" s="20"/>
      <c r="N10" s="2"/>
      <c r="O10" s="2"/>
      <c r="P10" s="2"/>
      <c r="Q10" s="2"/>
      <c r="R10" s="2"/>
      <c r="S10" s="2"/>
      <c r="T10" s="2"/>
      <c r="U10" s="2"/>
      <c r="V10" s="2"/>
      <c r="W10" s="2"/>
    </row>
    <row r="11" spans="1:23" s="163" customFormat="1" ht="72">
      <c r="A11" s="187">
        <f>1+A10</f>
        <v>3</v>
      </c>
      <c r="B11" s="211" t="s">
        <v>911</v>
      </c>
      <c r="C11" s="366" t="s">
        <v>1137</v>
      </c>
      <c r="D11" s="367">
        <v>22</v>
      </c>
      <c r="E11" s="209"/>
      <c r="F11" s="210" t="str">
        <f t="shared" si="0"/>
        <v> </v>
      </c>
      <c r="G11" s="136"/>
      <c r="H11" s="144"/>
      <c r="I11" s="2"/>
      <c r="J11" s="20"/>
      <c r="K11" s="20"/>
      <c r="L11" s="20"/>
      <c r="M11" s="20"/>
      <c r="N11" s="2"/>
      <c r="O11" s="2"/>
      <c r="P11" s="2"/>
      <c r="Q11" s="2"/>
      <c r="R11" s="2"/>
      <c r="S11" s="2"/>
      <c r="T11" s="2"/>
      <c r="U11" s="2"/>
      <c r="V11" s="2"/>
      <c r="W11" s="2"/>
    </row>
    <row r="12" spans="1:23" s="163" customFormat="1" ht="60">
      <c r="A12" s="187">
        <f>A11+1</f>
        <v>4</v>
      </c>
      <c r="B12" s="211" t="s">
        <v>912</v>
      </c>
      <c r="C12" s="368" t="s">
        <v>1137</v>
      </c>
      <c r="D12" s="369">
        <v>5</v>
      </c>
      <c r="E12" s="209"/>
      <c r="F12" s="210" t="str">
        <f t="shared" si="0"/>
        <v> </v>
      </c>
      <c r="G12" s="136"/>
      <c r="H12" s="144"/>
      <c r="I12" s="2"/>
      <c r="J12" s="20"/>
      <c r="K12" s="20"/>
      <c r="L12" s="20"/>
      <c r="M12" s="20"/>
      <c r="N12" s="2"/>
      <c r="O12" s="2"/>
      <c r="P12" s="2"/>
      <c r="Q12" s="2"/>
      <c r="R12" s="2"/>
      <c r="S12" s="2"/>
      <c r="T12" s="2"/>
      <c r="U12" s="2"/>
      <c r="V12" s="2"/>
      <c r="W12" s="2"/>
    </row>
    <row r="13" spans="1:23" s="163" customFormat="1" ht="48">
      <c r="A13" s="187">
        <f>A12+1</f>
        <v>5</v>
      </c>
      <c r="B13" s="188" t="s">
        <v>913</v>
      </c>
      <c r="C13" s="366"/>
      <c r="D13" s="367"/>
      <c r="E13" s="209"/>
      <c r="F13" s="210"/>
      <c r="G13" s="136"/>
      <c r="H13" s="144"/>
      <c r="I13" s="2"/>
      <c r="J13" s="20"/>
      <c r="K13" s="20"/>
      <c r="L13" s="20"/>
      <c r="M13" s="20"/>
      <c r="N13" s="2"/>
      <c r="O13" s="2"/>
      <c r="P13" s="2"/>
      <c r="Q13" s="2"/>
      <c r="R13" s="2"/>
      <c r="S13" s="2"/>
      <c r="T13" s="2"/>
      <c r="U13" s="2"/>
      <c r="V13" s="2"/>
      <c r="W13" s="2"/>
    </row>
    <row r="14" spans="1:23" s="163" customFormat="1" ht="12.75">
      <c r="A14" s="187"/>
      <c r="B14" s="188" t="s">
        <v>914</v>
      </c>
      <c r="C14" s="366" t="s">
        <v>884</v>
      </c>
      <c r="D14" s="367">
        <v>45</v>
      </c>
      <c r="E14" s="209"/>
      <c r="F14" s="210" t="str">
        <f t="shared" si="0"/>
        <v> </v>
      </c>
      <c r="G14" s="136"/>
      <c r="H14" s="144"/>
      <c r="I14" s="2"/>
      <c r="J14" s="20"/>
      <c r="K14" s="20"/>
      <c r="L14" s="20"/>
      <c r="M14" s="20"/>
      <c r="N14" s="2"/>
      <c r="O14" s="2"/>
      <c r="P14" s="2"/>
      <c r="Q14" s="2"/>
      <c r="R14" s="2"/>
      <c r="S14" s="2"/>
      <c r="T14" s="2"/>
      <c r="U14" s="2"/>
      <c r="V14" s="2"/>
      <c r="W14" s="2"/>
    </row>
    <row r="15" spans="1:23" s="163" customFormat="1" ht="36">
      <c r="A15" s="187">
        <f>A13+1</f>
        <v>6</v>
      </c>
      <c r="B15" s="211" t="s">
        <v>915</v>
      </c>
      <c r="C15" s="368" t="s">
        <v>1168</v>
      </c>
      <c r="D15" s="369">
        <v>1</v>
      </c>
      <c r="E15" s="209"/>
      <c r="F15" s="210" t="str">
        <f t="shared" si="0"/>
        <v> </v>
      </c>
      <c r="G15" s="136"/>
      <c r="H15" s="144"/>
      <c r="I15" s="2"/>
      <c r="J15" s="20"/>
      <c r="K15" s="20"/>
      <c r="L15" s="20"/>
      <c r="M15" s="20"/>
      <c r="N15" s="2"/>
      <c r="O15" s="2"/>
      <c r="P15" s="2"/>
      <c r="Q15" s="2"/>
      <c r="R15" s="2"/>
      <c r="S15" s="2"/>
      <c r="T15" s="2"/>
      <c r="U15" s="2"/>
      <c r="V15" s="2"/>
      <c r="W15" s="2"/>
    </row>
    <row r="16" spans="1:6" s="163" customFormat="1" ht="96">
      <c r="A16" s="183">
        <f>A15+1</f>
        <v>7</v>
      </c>
      <c r="B16" s="211" t="s">
        <v>916</v>
      </c>
      <c r="C16" s="366" t="s">
        <v>1140</v>
      </c>
      <c r="D16" s="367">
        <v>2</v>
      </c>
      <c r="E16" s="209"/>
      <c r="F16" s="210" t="str">
        <f t="shared" si="0"/>
        <v> </v>
      </c>
    </row>
    <row r="17" spans="1:23" s="163" customFormat="1" ht="36">
      <c r="A17" s="187">
        <f>A16+1</f>
        <v>8</v>
      </c>
      <c r="B17" s="208" t="s">
        <v>917</v>
      </c>
      <c r="C17" s="366" t="s">
        <v>1137</v>
      </c>
      <c r="D17" s="367">
        <v>16</v>
      </c>
      <c r="E17" s="209"/>
      <c r="F17" s="210" t="str">
        <f t="shared" si="0"/>
        <v> </v>
      </c>
      <c r="G17" s="136"/>
      <c r="H17" s="144"/>
      <c r="I17" s="2"/>
      <c r="J17" s="20"/>
      <c r="K17" s="20"/>
      <c r="L17" s="20"/>
      <c r="M17" s="20"/>
      <c r="N17" s="2"/>
      <c r="O17" s="2"/>
      <c r="P17" s="2"/>
      <c r="Q17" s="2"/>
      <c r="R17" s="2"/>
      <c r="S17" s="2"/>
      <c r="T17" s="2"/>
      <c r="U17" s="2"/>
      <c r="V17" s="2"/>
      <c r="W17" s="2"/>
    </row>
    <row r="18" spans="1:13" s="22" customFormat="1" ht="72">
      <c r="A18" s="187">
        <f>1+A17</f>
        <v>9</v>
      </c>
      <c r="B18" s="188" t="s">
        <v>918</v>
      </c>
      <c r="C18" s="366" t="s">
        <v>1168</v>
      </c>
      <c r="D18" s="367">
        <v>1</v>
      </c>
      <c r="E18" s="209"/>
      <c r="F18" s="210" t="str">
        <f t="shared" si="0"/>
        <v> </v>
      </c>
      <c r="G18" s="136"/>
      <c r="H18" s="144"/>
      <c r="J18" s="20"/>
      <c r="K18" s="20"/>
      <c r="L18" s="20"/>
      <c r="M18" s="20"/>
    </row>
    <row r="19" spans="1:23" s="163" customFormat="1" ht="72">
      <c r="A19" s="187">
        <f>1+A18</f>
        <v>10</v>
      </c>
      <c r="B19" s="211" t="s">
        <v>919</v>
      </c>
      <c r="C19" s="370" t="s">
        <v>1137</v>
      </c>
      <c r="D19" s="367">
        <v>2</v>
      </c>
      <c r="E19" s="209"/>
      <c r="F19" s="210" t="str">
        <f t="shared" si="0"/>
        <v> </v>
      </c>
      <c r="G19" s="136"/>
      <c r="H19" s="144"/>
      <c r="I19" s="2"/>
      <c r="J19" s="20"/>
      <c r="K19" s="20"/>
      <c r="L19" s="20"/>
      <c r="M19" s="20"/>
      <c r="N19" s="2"/>
      <c r="O19" s="2"/>
      <c r="P19" s="2"/>
      <c r="Q19" s="2"/>
      <c r="R19" s="2"/>
      <c r="S19" s="2"/>
      <c r="T19" s="2"/>
      <c r="U19" s="2"/>
      <c r="V19" s="2"/>
      <c r="W19" s="2"/>
    </row>
    <row r="20" spans="1:7" s="2" customFormat="1" ht="24">
      <c r="A20" s="187">
        <f>A19+1</f>
        <v>11</v>
      </c>
      <c r="B20" s="212" t="s">
        <v>920</v>
      </c>
      <c r="C20" s="371" t="s">
        <v>884</v>
      </c>
      <c r="D20" s="372">
        <v>5</v>
      </c>
      <c r="E20" s="213"/>
      <c r="F20" s="210" t="str">
        <f t="shared" si="0"/>
        <v> </v>
      </c>
      <c r="G20" s="136"/>
    </row>
    <row r="21" spans="1:7" s="2" customFormat="1" ht="12">
      <c r="A21" s="187">
        <f>A20+1</f>
        <v>12</v>
      </c>
      <c r="B21" s="212" t="s">
        <v>921</v>
      </c>
      <c r="C21" s="371" t="s">
        <v>1168</v>
      </c>
      <c r="D21" s="372">
        <v>1</v>
      </c>
      <c r="E21" s="213"/>
      <c r="F21" s="210" t="str">
        <f t="shared" si="0"/>
        <v> </v>
      </c>
      <c r="G21" s="136"/>
    </row>
    <row r="22" spans="1:7" s="2" customFormat="1" ht="48">
      <c r="A22" s="187">
        <f>A21+1</f>
        <v>13</v>
      </c>
      <c r="B22" s="184" t="s">
        <v>922</v>
      </c>
      <c r="C22" s="366" t="s">
        <v>1168</v>
      </c>
      <c r="D22" s="372">
        <v>1</v>
      </c>
      <c r="E22" s="214"/>
      <c r="F22" s="210" t="str">
        <f t="shared" si="0"/>
        <v> </v>
      </c>
      <c r="G22" s="136"/>
    </row>
    <row r="23" spans="1:8" s="2" customFormat="1" ht="12.75">
      <c r="A23" s="183"/>
      <c r="B23" s="215"/>
      <c r="C23" s="366"/>
      <c r="D23" s="367"/>
      <c r="E23" s="216"/>
      <c r="F23" s="210"/>
      <c r="G23" s="136"/>
      <c r="H23" s="144"/>
    </row>
    <row r="24" spans="1:11" s="2" customFormat="1" ht="12.75">
      <c r="A24" s="204"/>
      <c r="B24" s="185" t="s">
        <v>923</v>
      </c>
      <c r="C24" s="366" t="s">
        <v>1121</v>
      </c>
      <c r="D24" s="367" t="s">
        <v>1139</v>
      </c>
      <c r="E24" s="217"/>
      <c r="F24" s="210"/>
      <c r="G24" s="136"/>
      <c r="H24" s="144"/>
      <c r="I24" s="27"/>
      <c r="J24" s="27"/>
      <c r="K24" s="145"/>
    </row>
    <row r="25" spans="1:11" s="2" customFormat="1" ht="12.75">
      <c r="A25" s="205"/>
      <c r="B25" s="206"/>
      <c r="C25" s="366"/>
      <c r="D25" s="367"/>
      <c r="E25" s="218"/>
      <c r="F25" s="210"/>
      <c r="G25" s="136"/>
      <c r="H25" s="36"/>
      <c r="J25" s="10"/>
      <c r="K25" s="144"/>
    </row>
    <row r="26" spans="1:23" s="163" customFormat="1" ht="24">
      <c r="A26" s="187">
        <v>1</v>
      </c>
      <c r="B26" s="208" t="s">
        <v>909</v>
      </c>
      <c r="C26" s="366" t="s">
        <v>884</v>
      </c>
      <c r="D26" s="367">
        <v>115</v>
      </c>
      <c r="E26" s="209"/>
      <c r="F26" s="210" t="str">
        <f t="shared" si="0"/>
        <v> </v>
      </c>
      <c r="G26" s="136"/>
      <c r="H26" s="144"/>
      <c r="I26" s="2"/>
      <c r="J26" s="20"/>
      <c r="K26" s="20"/>
      <c r="L26" s="20"/>
      <c r="M26" s="20"/>
      <c r="N26" s="2"/>
      <c r="O26" s="2"/>
      <c r="P26" s="2"/>
      <c r="Q26" s="2"/>
      <c r="R26" s="2"/>
      <c r="S26" s="2"/>
      <c r="T26" s="2"/>
      <c r="U26" s="2"/>
      <c r="V26" s="2"/>
      <c r="W26" s="2"/>
    </row>
    <row r="27" spans="1:23" s="163" customFormat="1" ht="12.75">
      <c r="A27" s="187">
        <f>1+A26</f>
        <v>2</v>
      </c>
      <c r="B27" s="211" t="s">
        <v>910</v>
      </c>
      <c r="C27" s="366" t="s">
        <v>1168</v>
      </c>
      <c r="D27" s="367">
        <v>1</v>
      </c>
      <c r="E27" s="209"/>
      <c r="F27" s="210" t="str">
        <f t="shared" si="0"/>
        <v> </v>
      </c>
      <c r="G27" s="136"/>
      <c r="H27" s="144"/>
      <c r="I27" s="2"/>
      <c r="J27" s="20"/>
      <c r="K27" s="20"/>
      <c r="L27" s="20"/>
      <c r="M27" s="20"/>
      <c r="N27" s="2"/>
      <c r="O27" s="2"/>
      <c r="P27" s="2"/>
      <c r="Q27" s="2"/>
      <c r="R27" s="2"/>
      <c r="S27" s="2"/>
      <c r="T27" s="2"/>
      <c r="U27" s="2"/>
      <c r="V27" s="2"/>
      <c r="W27" s="2"/>
    </row>
    <row r="28" spans="1:23" s="163" customFormat="1" ht="72">
      <c r="A28" s="187">
        <f>1+A27</f>
        <v>3</v>
      </c>
      <c r="B28" s="211" t="s">
        <v>911</v>
      </c>
      <c r="C28" s="366" t="s">
        <v>1137</v>
      </c>
      <c r="D28" s="367">
        <v>64</v>
      </c>
      <c r="E28" s="209"/>
      <c r="F28" s="210" t="str">
        <f t="shared" si="0"/>
        <v> </v>
      </c>
      <c r="G28" s="136"/>
      <c r="H28" s="144"/>
      <c r="I28" s="2"/>
      <c r="J28" s="20"/>
      <c r="K28" s="20"/>
      <c r="L28" s="20"/>
      <c r="M28" s="20"/>
      <c r="N28" s="2"/>
      <c r="O28" s="2"/>
      <c r="P28" s="2"/>
      <c r="Q28" s="2"/>
      <c r="R28" s="2"/>
      <c r="S28" s="2"/>
      <c r="T28" s="2"/>
      <c r="U28" s="2"/>
      <c r="V28" s="2"/>
      <c r="W28" s="2"/>
    </row>
    <row r="29" spans="1:23" s="163" customFormat="1" ht="60">
      <c r="A29" s="187">
        <f>A28+1</f>
        <v>4</v>
      </c>
      <c r="B29" s="211" t="s">
        <v>912</v>
      </c>
      <c r="C29" s="368" t="s">
        <v>1137</v>
      </c>
      <c r="D29" s="369">
        <v>9</v>
      </c>
      <c r="E29" s="209"/>
      <c r="F29" s="210" t="str">
        <f t="shared" si="0"/>
        <v> </v>
      </c>
      <c r="G29" s="136"/>
      <c r="H29" s="144"/>
      <c r="I29" s="2"/>
      <c r="J29" s="20"/>
      <c r="K29" s="20"/>
      <c r="L29" s="20"/>
      <c r="M29" s="20"/>
      <c r="N29" s="2"/>
      <c r="O29" s="2"/>
      <c r="P29" s="2"/>
      <c r="Q29" s="2"/>
      <c r="R29" s="2"/>
      <c r="S29" s="2"/>
      <c r="T29" s="2"/>
      <c r="U29" s="2"/>
      <c r="V29" s="2"/>
      <c r="W29" s="2"/>
    </row>
    <row r="30" spans="1:23" s="163" customFormat="1" ht="48">
      <c r="A30" s="187">
        <f>A29+1</f>
        <v>5</v>
      </c>
      <c r="B30" s="188" t="s">
        <v>913</v>
      </c>
      <c r="C30" s="366"/>
      <c r="D30" s="367"/>
      <c r="E30" s="209"/>
      <c r="F30" s="210" t="str">
        <f t="shared" si="0"/>
        <v> </v>
      </c>
      <c r="G30" s="136"/>
      <c r="H30" s="144"/>
      <c r="I30" s="2"/>
      <c r="J30" s="20"/>
      <c r="K30" s="20"/>
      <c r="L30" s="20"/>
      <c r="M30" s="20"/>
      <c r="N30" s="2"/>
      <c r="O30" s="2"/>
      <c r="P30" s="2"/>
      <c r="Q30" s="2"/>
      <c r="R30" s="2"/>
      <c r="S30" s="2"/>
      <c r="T30" s="2"/>
      <c r="U30" s="2"/>
      <c r="V30" s="2"/>
      <c r="W30" s="2"/>
    </row>
    <row r="31" spans="1:23" s="163" customFormat="1" ht="12.75">
      <c r="A31" s="187"/>
      <c r="B31" s="188" t="s">
        <v>914</v>
      </c>
      <c r="C31" s="366" t="s">
        <v>884</v>
      </c>
      <c r="D31" s="367">
        <v>115</v>
      </c>
      <c r="E31" s="209"/>
      <c r="F31" s="210" t="str">
        <f t="shared" si="0"/>
        <v> </v>
      </c>
      <c r="G31" s="136"/>
      <c r="H31" s="144"/>
      <c r="I31" s="2"/>
      <c r="J31" s="20"/>
      <c r="K31" s="20"/>
      <c r="L31" s="20"/>
      <c r="M31" s="20"/>
      <c r="N31" s="2"/>
      <c r="O31" s="2"/>
      <c r="P31" s="2"/>
      <c r="Q31" s="2"/>
      <c r="R31" s="2"/>
      <c r="S31" s="2"/>
      <c r="T31" s="2"/>
      <c r="U31" s="2"/>
      <c r="V31" s="2"/>
      <c r="W31" s="2"/>
    </row>
    <row r="32" spans="1:23" s="163" customFormat="1" ht="12.75">
      <c r="A32" s="187"/>
      <c r="B32" s="188" t="s">
        <v>924</v>
      </c>
      <c r="C32" s="366" t="s">
        <v>884</v>
      </c>
      <c r="D32" s="367">
        <v>45</v>
      </c>
      <c r="E32" s="209"/>
      <c r="F32" s="210" t="str">
        <f t="shared" si="0"/>
        <v> </v>
      </c>
      <c r="G32" s="136"/>
      <c r="H32" s="144"/>
      <c r="I32" s="2"/>
      <c r="J32" s="20"/>
      <c r="K32" s="20"/>
      <c r="L32" s="20"/>
      <c r="M32" s="20"/>
      <c r="N32" s="2"/>
      <c r="O32" s="2"/>
      <c r="P32" s="2"/>
      <c r="Q32" s="2"/>
      <c r="R32" s="2"/>
      <c r="S32" s="2"/>
      <c r="T32" s="2"/>
      <c r="U32" s="2"/>
      <c r="V32" s="2"/>
      <c r="W32" s="2"/>
    </row>
    <row r="33" spans="1:6" s="163" customFormat="1" ht="84">
      <c r="A33" s="183">
        <f>A30+1</f>
        <v>6</v>
      </c>
      <c r="B33" s="211" t="s">
        <v>242</v>
      </c>
      <c r="C33" s="366" t="s">
        <v>1140</v>
      </c>
      <c r="D33" s="367">
        <v>5</v>
      </c>
      <c r="E33" s="209"/>
      <c r="F33" s="210" t="str">
        <f t="shared" si="0"/>
        <v> </v>
      </c>
    </row>
    <row r="34" spans="1:23" s="163" customFormat="1" ht="36">
      <c r="A34" s="187">
        <f>A33+1</f>
        <v>7</v>
      </c>
      <c r="B34" s="208" t="s">
        <v>917</v>
      </c>
      <c r="C34" s="366" t="s">
        <v>1137</v>
      </c>
      <c r="D34" s="367">
        <v>54</v>
      </c>
      <c r="E34" s="209"/>
      <c r="F34" s="210" t="str">
        <f t="shared" si="0"/>
        <v> </v>
      </c>
      <c r="G34" s="136"/>
      <c r="H34" s="144"/>
      <c r="I34" s="2"/>
      <c r="J34" s="20"/>
      <c r="K34" s="20"/>
      <c r="L34" s="20"/>
      <c r="M34" s="20"/>
      <c r="N34" s="2"/>
      <c r="O34" s="2"/>
      <c r="P34" s="2"/>
      <c r="Q34" s="2"/>
      <c r="R34" s="2"/>
      <c r="S34" s="2"/>
      <c r="T34" s="2"/>
      <c r="U34" s="2"/>
      <c r="V34" s="2"/>
      <c r="W34" s="2"/>
    </row>
    <row r="35" spans="1:13" s="22" customFormat="1" ht="72">
      <c r="A35" s="187">
        <f>1+A34</f>
        <v>8</v>
      </c>
      <c r="B35" s="188" t="s">
        <v>925</v>
      </c>
      <c r="C35" s="366" t="s">
        <v>1168</v>
      </c>
      <c r="D35" s="367">
        <v>3</v>
      </c>
      <c r="E35" s="209"/>
      <c r="F35" s="210" t="str">
        <f t="shared" si="0"/>
        <v> </v>
      </c>
      <c r="G35" s="136"/>
      <c r="H35" s="144"/>
      <c r="J35" s="20"/>
      <c r="K35" s="20"/>
      <c r="L35" s="20"/>
      <c r="M35" s="20"/>
    </row>
    <row r="36" spans="1:23" s="163" customFormat="1" ht="72">
      <c r="A36" s="187">
        <f>1+A35</f>
        <v>9</v>
      </c>
      <c r="B36" s="211" t="s">
        <v>243</v>
      </c>
      <c r="C36" s="370" t="s">
        <v>1137</v>
      </c>
      <c r="D36" s="367">
        <v>5</v>
      </c>
      <c r="E36" s="209"/>
      <c r="F36" s="210" t="str">
        <f t="shared" si="0"/>
        <v> </v>
      </c>
      <c r="G36" s="136"/>
      <c r="H36" s="144"/>
      <c r="I36" s="2"/>
      <c r="J36" s="20"/>
      <c r="K36" s="20"/>
      <c r="L36" s="20"/>
      <c r="M36" s="20"/>
      <c r="N36" s="2"/>
      <c r="O36" s="2"/>
      <c r="P36" s="2"/>
      <c r="Q36" s="2"/>
      <c r="R36" s="2"/>
      <c r="S36" s="2"/>
      <c r="T36" s="2"/>
      <c r="U36" s="2"/>
      <c r="V36" s="2"/>
      <c r="W36" s="2"/>
    </row>
    <row r="37" spans="1:7" s="2" customFormat="1" ht="24">
      <c r="A37" s="187">
        <f>A36+1</f>
        <v>10</v>
      </c>
      <c r="B37" s="212" t="s">
        <v>920</v>
      </c>
      <c r="C37" s="371" t="s">
        <v>884</v>
      </c>
      <c r="D37" s="372">
        <v>25</v>
      </c>
      <c r="E37" s="213"/>
      <c r="F37" s="210" t="str">
        <f t="shared" si="0"/>
        <v> </v>
      </c>
      <c r="G37" s="136"/>
    </row>
    <row r="38" spans="1:7" s="2" customFormat="1" ht="12">
      <c r="A38" s="187">
        <f>A37+1</f>
        <v>11</v>
      </c>
      <c r="B38" s="212" t="s">
        <v>921</v>
      </c>
      <c r="C38" s="371" t="s">
        <v>1168</v>
      </c>
      <c r="D38" s="372">
        <v>1</v>
      </c>
      <c r="E38" s="213"/>
      <c r="F38" s="210" t="str">
        <f t="shared" si="0"/>
        <v> </v>
      </c>
      <c r="G38" s="136"/>
    </row>
    <row r="39" spans="1:7" s="2" customFormat="1" ht="48">
      <c r="A39" s="187">
        <f>A38+1</f>
        <v>12</v>
      </c>
      <c r="B39" s="184" t="s">
        <v>922</v>
      </c>
      <c r="C39" s="366" t="s">
        <v>1168</v>
      </c>
      <c r="D39" s="372">
        <v>1</v>
      </c>
      <c r="E39" s="214"/>
      <c r="F39" s="210" t="str">
        <f t="shared" si="0"/>
        <v> </v>
      </c>
      <c r="G39" s="136"/>
    </row>
    <row r="40" spans="1:13" s="155" customFormat="1" ht="30" customHeight="1" thickBot="1">
      <c r="A40" s="219"/>
      <c r="B40" s="199" t="str">
        <f>B7</f>
        <v>A. TK PRIKLJUČEK</v>
      </c>
      <c r="C40" s="373"/>
      <c r="D40" s="374"/>
      <c r="E40" s="220"/>
      <c r="F40" s="221">
        <f>SUM(F9:F22)</f>
        <v>0</v>
      </c>
      <c r="G40" s="153"/>
      <c r="H40" s="154"/>
      <c r="J40" s="156"/>
      <c r="K40" s="157"/>
      <c r="L40" s="157"/>
      <c r="M40" s="157"/>
    </row>
    <row r="41" spans="1:13" s="155" customFormat="1" ht="30" customHeight="1" thickBot="1" thickTop="1">
      <c r="A41" s="390"/>
      <c r="B41" s="391" t="str">
        <f>B24</f>
        <v>B. KTV OMREŽJE</v>
      </c>
      <c r="C41" s="392"/>
      <c r="D41" s="393"/>
      <c r="E41" s="394"/>
      <c r="F41" s="395">
        <f>SUM(F26:F39)</f>
        <v>0</v>
      </c>
      <c r="G41" s="153"/>
      <c r="H41" s="154"/>
      <c r="J41" s="156"/>
      <c r="K41" s="157"/>
      <c r="L41" s="157"/>
      <c r="M41" s="157"/>
    </row>
    <row r="42" spans="1:13" s="155" customFormat="1" ht="30" customHeight="1" thickBot="1">
      <c r="A42" s="385"/>
      <c r="B42" s="382" t="str">
        <f>+CONCATENATE("REKAPITULACIJA GR.DELA - ",B6)</f>
        <v>REKAPITULACIJA GR.DELA - GRADBENA DELA</v>
      </c>
      <c r="C42" s="386"/>
      <c r="D42" s="387"/>
      <c r="E42" s="388"/>
      <c r="F42" s="389">
        <f>SUM(F40:F41)</f>
        <v>0</v>
      </c>
      <c r="G42" s="153"/>
      <c r="H42" s="154"/>
      <c r="J42" s="156"/>
      <c r="K42" s="157"/>
      <c r="L42" s="157"/>
      <c r="M42" s="157"/>
    </row>
    <row r="43" spans="1:15" s="49" customFormat="1" ht="12.75">
      <c r="A43" s="46"/>
      <c r="B43" s="164"/>
      <c r="C43" s="270"/>
      <c r="D43" s="234"/>
      <c r="E43" s="37"/>
      <c r="F43" s="37"/>
      <c r="G43" s="37"/>
      <c r="H43" s="37"/>
      <c r="I43" s="37"/>
      <c r="J43" s="144"/>
      <c r="L43" s="37"/>
      <c r="M43" s="165"/>
      <c r="N43" s="165"/>
      <c r="O43" s="165"/>
    </row>
  </sheetData>
  <sheetProtection password="CA21" sheet="1" objects="1" scenarios="1"/>
  <protectedRanges>
    <protectedRange sqref="E22 E39" name="Obseg1_1_1_1_1_1"/>
  </protectedRanges>
  <printOptions/>
  <pageMargins left="0.984251968503937" right="0.7086614173228347" top="0.984251968503937" bottom="0.9448818897637796" header="0.31496062992125984" footer="0.31496062992125984"/>
  <pageSetup horizontalDpi="300" verticalDpi="300" orientation="portrait" paperSize="9" r:id="rId1"/>
  <headerFooter>
    <oddFooter>&amp;LRazpisna dokumentacija - GRADNJE: POGLAVJE 4&amp;R&amp;P</oddFooter>
  </headerFooter>
</worksheet>
</file>

<file path=xl/worksheets/sheet3.xml><?xml version="1.0" encoding="utf-8"?>
<worksheet xmlns="http://schemas.openxmlformats.org/spreadsheetml/2006/main" xmlns:r="http://schemas.openxmlformats.org/officeDocument/2006/relationships">
  <sheetPr>
    <tabColor theme="3"/>
  </sheetPr>
  <dimension ref="A1:I195"/>
  <sheetViews>
    <sheetView zoomScalePageLayoutView="0" workbookViewId="0" topLeftCell="A1">
      <selection activeCell="D13" sqref="D13"/>
    </sheetView>
  </sheetViews>
  <sheetFormatPr defaultColWidth="4.00390625" defaultRowHeight="12"/>
  <cols>
    <col min="1" max="1" width="4.00390625" style="486" customWidth="1"/>
    <col min="2" max="2" width="40.75390625" style="485" customWidth="1"/>
    <col min="3" max="3" width="4.75390625" style="482" customWidth="1"/>
    <col min="4" max="4" width="7.75390625" style="483" customWidth="1"/>
    <col min="5" max="6" width="15.75390625" style="484" customWidth="1"/>
    <col min="7" max="7" width="9.00390625" style="487" customWidth="1"/>
    <col min="8" max="8" width="13.75390625" style="487" customWidth="1"/>
    <col min="9" max="255" width="9.00390625" style="487" customWidth="1"/>
    <col min="256" max="16384" width="4.00390625" style="487" customWidth="1"/>
  </cols>
  <sheetData>
    <row r="1" spans="1:6" ht="13.5">
      <c r="A1" s="572"/>
      <c r="B1" s="571" t="s">
        <v>871</v>
      </c>
      <c r="C1" s="572"/>
      <c r="D1" s="578"/>
      <c r="E1" s="579"/>
      <c r="F1" s="580"/>
    </row>
    <row r="2" spans="1:6" ht="12">
      <c r="A2" s="572"/>
      <c r="B2" s="572"/>
      <c r="C2" s="572"/>
      <c r="D2" s="578"/>
      <c r="E2" s="579"/>
      <c r="F2" s="580"/>
    </row>
    <row r="3" spans="1:6" ht="25.5">
      <c r="A3" s="581"/>
      <c r="B3" s="573" t="s">
        <v>1175</v>
      </c>
      <c r="C3" s="582" t="s">
        <v>940</v>
      </c>
      <c r="D3" s="583" t="s">
        <v>1151</v>
      </c>
      <c r="E3" s="584" t="s">
        <v>405</v>
      </c>
      <c r="F3" s="585" t="s">
        <v>942</v>
      </c>
    </row>
    <row r="4" spans="1:6" ht="12" customHeight="1">
      <c r="A4" s="586"/>
      <c r="B4" s="574">
        <v>1</v>
      </c>
      <c r="C4" s="587">
        <v>2</v>
      </c>
      <c r="D4" s="588">
        <v>3</v>
      </c>
      <c r="E4" s="588">
        <v>4</v>
      </c>
      <c r="F4" s="589" t="s">
        <v>943</v>
      </c>
    </row>
    <row r="5" spans="1:6" ht="15.75">
      <c r="A5" s="503"/>
      <c r="B5" s="504"/>
      <c r="C5" s="505"/>
      <c r="D5" s="506"/>
      <c r="E5" s="507"/>
      <c r="F5" s="507"/>
    </row>
    <row r="6" spans="1:6" ht="15.75">
      <c r="A6" s="503"/>
      <c r="B6" s="508" t="s">
        <v>542</v>
      </c>
      <c r="C6" s="509"/>
      <c r="D6" s="506"/>
      <c r="E6" s="507"/>
      <c r="F6" s="507"/>
    </row>
    <row r="7" spans="1:6" ht="12">
      <c r="A7" s="510"/>
      <c r="B7" s="511"/>
      <c r="C7" s="512"/>
      <c r="D7" s="513"/>
      <c r="E7" s="514"/>
      <c r="F7" s="514"/>
    </row>
    <row r="8" spans="1:6" ht="12.75">
      <c r="A8" s="881"/>
      <c r="B8" s="516" t="s">
        <v>543</v>
      </c>
      <c r="C8" s="517" t="s">
        <v>1121</v>
      </c>
      <c r="D8" s="518" t="s">
        <v>1139</v>
      </c>
      <c r="E8" s="519"/>
      <c r="F8" s="519"/>
    </row>
    <row r="9" spans="1:6" ht="12.75">
      <c r="A9" s="881"/>
      <c r="B9" s="516"/>
      <c r="C9" s="517"/>
      <c r="D9" s="518"/>
      <c r="E9" s="519"/>
      <c r="F9" s="519"/>
    </row>
    <row r="10" spans="1:6" ht="36">
      <c r="A10" s="881"/>
      <c r="B10" s="520" t="s">
        <v>544</v>
      </c>
      <c r="C10" s="517"/>
      <c r="D10" s="518"/>
      <c r="E10" s="519"/>
      <c r="F10" s="519"/>
    </row>
    <row r="11" spans="1:6" ht="12">
      <c r="A11" s="881"/>
      <c r="B11" s="520"/>
      <c r="C11" s="517"/>
      <c r="D11" s="518"/>
      <c r="E11" s="519"/>
      <c r="F11" s="519"/>
    </row>
    <row r="12" spans="1:9" s="575" customFormat="1" ht="60">
      <c r="A12" s="882">
        <v>1</v>
      </c>
      <c r="B12" s="521" t="s">
        <v>545</v>
      </c>
      <c r="C12" s="517" t="s">
        <v>1168</v>
      </c>
      <c r="D12" s="519">
        <v>1</v>
      </c>
      <c r="E12" s="519"/>
      <c r="F12" s="401" t="str">
        <f>IF(($D12*E12)=0," ",($D12*E12))</f>
        <v> </v>
      </c>
      <c r="G12" s="590"/>
      <c r="H12" s="591"/>
      <c r="I12" s="592"/>
    </row>
    <row r="13" spans="1:6" ht="72">
      <c r="A13" s="883">
        <f>A12+1</f>
        <v>2</v>
      </c>
      <c r="B13" s="884" t="s">
        <v>546</v>
      </c>
      <c r="C13" s="885" t="s">
        <v>1168</v>
      </c>
      <c r="D13" s="886">
        <v>1</v>
      </c>
      <c r="E13" s="214"/>
      <c r="F13" s="401" t="str">
        <f aca="true" t="shared" si="0" ref="F13:F18">IF(($D13*E13)=0," ",($D13*E13))</f>
        <v> </v>
      </c>
    </row>
    <row r="14" spans="1:9" s="577" customFormat="1" ht="60">
      <c r="A14" s="883">
        <f>A13+1</f>
        <v>3</v>
      </c>
      <c r="B14" s="188" t="s">
        <v>1289</v>
      </c>
      <c r="C14" s="885" t="s">
        <v>1168</v>
      </c>
      <c r="D14" s="886">
        <v>1</v>
      </c>
      <c r="E14" s="214"/>
      <c r="F14" s="401" t="str">
        <f t="shared" si="0"/>
        <v> </v>
      </c>
      <c r="G14" s="576"/>
      <c r="I14" s="592"/>
    </row>
    <row r="15" spans="1:9" ht="120">
      <c r="A15" s="883">
        <f>A14+1</f>
        <v>4</v>
      </c>
      <c r="B15" s="739" t="s">
        <v>1290</v>
      </c>
      <c r="C15" s="885" t="s">
        <v>1168</v>
      </c>
      <c r="D15" s="886">
        <v>1</v>
      </c>
      <c r="E15" s="214"/>
      <c r="F15" s="401" t="str">
        <f t="shared" si="0"/>
        <v> </v>
      </c>
      <c r="H15" s="484"/>
      <c r="I15" s="488"/>
    </row>
    <row r="16" spans="1:9" ht="60">
      <c r="A16" s="882"/>
      <c r="B16" s="739" t="s">
        <v>1291</v>
      </c>
      <c r="C16" s="517"/>
      <c r="D16" s="519"/>
      <c r="E16" s="214"/>
      <c r="F16" s="401" t="str">
        <f t="shared" si="0"/>
        <v> </v>
      </c>
      <c r="H16" s="591"/>
      <c r="I16" s="488"/>
    </row>
    <row r="17" spans="1:9" s="577" customFormat="1" ht="84">
      <c r="A17" s="883">
        <f>A15+1</f>
        <v>5</v>
      </c>
      <c r="B17" s="887" t="s">
        <v>652</v>
      </c>
      <c r="C17" s="885" t="s">
        <v>1143</v>
      </c>
      <c r="D17" s="886">
        <v>20</v>
      </c>
      <c r="E17" s="214"/>
      <c r="F17" s="401" t="str">
        <f t="shared" si="0"/>
        <v> </v>
      </c>
      <c r="G17" s="576"/>
      <c r="I17" s="592"/>
    </row>
    <row r="18" spans="1:6" ht="60.75" thickBot="1">
      <c r="A18" s="912">
        <f>A17+1</f>
        <v>6</v>
      </c>
      <c r="B18" s="913" t="s">
        <v>653</v>
      </c>
      <c r="C18" s="914" t="s">
        <v>1143</v>
      </c>
      <c r="D18" s="915">
        <v>20</v>
      </c>
      <c r="E18" s="384"/>
      <c r="F18" s="404" t="str">
        <f t="shared" si="0"/>
        <v> </v>
      </c>
    </row>
    <row r="19" spans="1:6" ht="23.25" customHeight="1" thickBot="1">
      <c r="A19" s="910"/>
      <c r="B19" s="911" t="str">
        <f>CONCATENATE("SKUPAJ:  ",B8)</f>
        <v>SKUPAJ:  I. PREDDELA IN ZAKLJUČNA DELA</v>
      </c>
      <c r="C19" s="919"/>
      <c r="D19" s="920"/>
      <c r="E19" s="921"/>
      <c r="F19" s="922">
        <f>SUM(F12:F18)</f>
        <v>0</v>
      </c>
    </row>
    <row r="20" spans="1:6" ht="12.75">
      <c r="A20" s="916"/>
      <c r="B20" s="917"/>
      <c r="C20" s="545"/>
      <c r="D20" s="546"/>
      <c r="E20" s="547"/>
      <c r="F20" s="918"/>
    </row>
    <row r="21" spans="1:6" ht="12.75">
      <c r="A21" s="522" t="s">
        <v>1139</v>
      </c>
      <c r="B21" s="523" t="s">
        <v>547</v>
      </c>
      <c r="C21" s="524" t="s">
        <v>1121</v>
      </c>
      <c r="D21" s="402" t="s">
        <v>1139</v>
      </c>
      <c r="E21" s="214"/>
      <c r="F21" s="525"/>
    </row>
    <row r="22" spans="1:6" ht="12.75">
      <c r="A22" s="526" t="s">
        <v>1139</v>
      </c>
      <c r="B22" s="406"/>
      <c r="C22" s="527"/>
      <c r="D22" s="527"/>
      <c r="E22" s="527"/>
      <c r="F22" s="527"/>
    </row>
    <row r="23" spans="1:6" ht="24">
      <c r="A23" s="882">
        <v>1</v>
      </c>
      <c r="B23" s="888" t="s">
        <v>548</v>
      </c>
      <c r="C23" s="517" t="s">
        <v>1168</v>
      </c>
      <c r="D23" s="518">
        <v>1</v>
      </c>
      <c r="E23" s="519"/>
      <c r="F23" s="401" t="str">
        <f>IF(($D23*E23)=0," ",($D23*E23))</f>
        <v> </v>
      </c>
    </row>
    <row r="24" spans="1:6" ht="12.75">
      <c r="A24" s="889"/>
      <c r="B24" s="888"/>
      <c r="C24" s="517"/>
      <c r="D24" s="518"/>
      <c r="E24" s="519"/>
      <c r="F24" s="401" t="str">
        <f>IF(($D24*E24)=0," ",($D24*E24))</f>
        <v> </v>
      </c>
    </row>
    <row r="25" spans="1:9" s="577" customFormat="1" ht="72">
      <c r="A25" s="882">
        <f>A23+1</f>
        <v>2</v>
      </c>
      <c r="B25" s="888" t="s">
        <v>549</v>
      </c>
      <c r="C25" s="517" t="s">
        <v>1168</v>
      </c>
      <c r="D25" s="518">
        <v>1</v>
      </c>
      <c r="E25" s="519"/>
      <c r="F25" s="401" t="str">
        <f>IF(($D25*E25)=0," ",($D25*E25))</f>
        <v> </v>
      </c>
      <c r="G25" s="576"/>
      <c r="I25" s="592"/>
    </row>
    <row r="26" spans="1:6" ht="12.75">
      <c r="A26" s="889"/>
      <c r="B26" s="888"/>
      <c r="C26" s="517"/>
      <c r="D26" s="518"/>
      <c r="E26" s="519"/>
      <c r="F26" s="401" t="str">
        <f>IF(($D26*E26)=0," ",($D26*E26))</f>
        <v> </v>
      </c>
    </row>
    <row r="27" spans="1:6" ht="72.75" thickBot="1">
      <c r="A27" s="906">
        <f>A25+1</f>
        <v>3</v>
      </c>
      <c r="B27" s="907" t="s">
        <v>550</v>
      </c>
      <c r="C27" s="908" t="s">
        <v>1168</v>
      </c>
      <c r="D27" s="909">
        <v>1</v>
      </c>
      <c r="E27" s="553"/>
      <c r="F27" s="404" t="str">
        <f>IF(($D27*E27)=0," ",($D27*E27))</f>
        <v> </v>
      </c>
    </row>
    <row r="28" spans="1:6" ht="25.5" customHeight="1" thickBot="1">
      <c r="A28" s="910"/>
      <c r="B28" s="911" t="str">
        <f>CONCATENATE("SKUPAJ:  ",B21)</f>
        <v>SKUPAJ:  II. GEODETSKA DELA</v>
      </c>
      <c r="C28" s="559"/>
      <c r="D28" s="560"/>
      <c r="E28" s="561"/>
      <c r="F28" s="562">
        <f>SUM(F21:F27)</f>
        <v>0</v>
      </c>
    </row>
    <row r="29" spans="1:6" ht="12.75">
      <c r="A29" s="554"/>
      <c r="B29" s="555"/>
      <c r="C29" s="556"/>
      <c r="D29" s="405"/>
      <c r="E29" s="557"/>
      <c r="F29" s="558"/>
    </row>
    <row r="30" spans="1:6" ht="12.75">
      <c r="A30" s="881"/>
      <c r="B30" s="529" t="s">
        <v>551</v>
      </c>
      <c r="C30" s="517" t="s">
        <v>1121</v>
      </c>
      <c r="D30" s="519" t="s">
        <v>1139</v>
      </c>
      <c r="E30" s="519"/>
      <c r="F30" s="519"/>
    </row>
    <row r="31" spans="1:6" ht="12">
      <c r="A31" s="881"/>
      <c r="B31" s="890"/>
      <c r="C31" s="517"/>
      <c r="D31" s="519"/>
      <c r="E31" s="519"/>
      <c r="F31" s="519"/>
    </row>
    <row r="32" spans="1:6" ht="84">
      <c r="A32" s="515">
        <v>1</v>
      </c>
      <c r="B32" s="528" t="s">
        <v>552</v>
      </c>
      <c r="C32" s="524" t="s">
        <v>1122</v>
      </c>
      <c r="D32" s="891">
        <v>290</v>
      </c>
      <c r="E32" s="214"/>
      <c r="F32" s="401" t="str">
        <f aca="true" t="shared" si="1" ref="F32:F37">IF(($D32*E32)=0," ",($D32*E32))</f>
        <v> </v>
      </c>
    </row>
    <row r="33" spans="1:6" ht="36">
      <c r="A33" s="881">
        <f>A32+1</f>
        <v>2</v>
      </c>
      <c r="B33" s="531" t="s">
        <v>553</v>
      </c>
      <c r="C33" s="517"/>
      <c r="D33" s="892"/>
      <c r="E33" s="519"/>
      <c r="F33" s="401" t="str">
        <f t="shared" si="1"/>
        <v> </v>
      </c>
    </row>
    <row r="34" spans="1:6" ht="12">
      <c r="A34" s="881" t="s">
        <v>554</v>
      </c>
      <c r="B34" s="532" t="s">
        <v>555</v>
      </c>
      <c r="C34" s="517" t="s">
        <v>1138</v>
      </c>
      <c r="D34" s="892">
        <v>63</v>
      </c>
      <c r="E34" s="519"/>
      <c r="F34" s="401" t="str">
        <f t="shared" si="1"/>
        <v> </v>
      </c>
    </row>
    <row r="35" spans="1:6" ht="72">
      <c r="A35" s="515">
        <f>A33+1</f>
        <v>3</v>
      </c>
      <c r="B35" s="531" t="s">
        <v>0</v>
      </c>
      <c r="C35" s="517" t="s">
        <v>1138</v>
      </c>
      <c r="D35" s="892">
        <v>10</v>
      </c>
      <c r="E35" s="519"/>
      <c r="F35" s="401" t="str">
        <f t="shared" si="1"/>
        <v> </v>
      </c>
    </row>
    <row r="36" spans="1:6" ht="72">
      <c r="A36" s="515">
        <f>A35+1</f>
        <v>4</v>
      </c>
      <c r="B36" s="531" t="s">
        <v>1</v>
      </c>
      <c r="C36" s="517" t="s">
        <v>681</v>
      </c>
      <c r="D36" s="892">
        <v>3</v>
      </c>
      <c r="E36" s="519"/>
      <c r="F36" s="401" t="str">
        <f t="shared" si="1"/>
        <v> </v>
      </c>
    </row>
    <row r="37" spans="1:6" ht="72.75" thickBot="1">
      <c r="A37" s="923">
        <f>A36+1</f>
        <v>5</v>
      </c>
      <c r="B37" s="563" t="s">
        <v>2</v>
      </c>
      <c r="C37" s="564" t="s">
        <v>1168</v>
      </c>
      <c r="D37" s="924">
        <v>1</v>
      </c>
      <c r="E37" s="553"/>
      <c r="F37" s="404" t="str">
        <f t="shared" si="1"/>
        <v> </v>
      </c>
    </row>
    <row r="38" spans="1:9" ht="21.75" customHeight="1" thickBot="1">
      <c r="A38" s="925"/>
      <c r="B38" s="926" t="str">
        <f>CONCATENATE("SKUPAJ:  ",B30)</f>
        <v>SKUPAJ:  III. RUŠITVENA DELA</v>
      </c>
      <c r="C38" s="549"/>
      <c r="D38" s="551"/>
      <c r="E38" s="551"/>
      <c r="F38" s="552">
        <f>SUM(F32:F37)</f>
        <v>0</v>
      </c>
      <c r="H38" s="591"/>
      <c r="I38" s="488"/>
    </row>
    <row r="39" spans="1:6" ht="12.75">
      <c r="A39" s="554"/>
      <c r="B39" s="555"/>
      <c r="C39" s="556"/>
      <c r="D39" s="405"/>
      <c r="E39" s="557"/>
      <c r="F39" s="558"/>
    </row>
    <row r="40" spans="1:6" ht="12.75">
      <c r="A40" s="881"/>
      <c r="B40" s="516" t="s">
        <v>3</v>
      </c>
      <c r="C40" s="517" t="s">
        <v>1121</v>
      </c>
      <c r="D40" s="518" t="s">
        <v>1139</v>
      </c>
      <c r="E40" s="519"/>
      <c r="F40" s="519"/>
    </row>
    <row r="41" spans="1:6" ht="12">
      <c r="A41" s="881"/>
      <c r="B41" s="888"/>
      <c r="C41" s="517"/>
      <c r="D41" s="518"/>
      <c r="E41" s="519"/>
      <c r="F41" s="519"/>
    </row>
    <row r="42" spans="1:6" ht="38.25">
      <c r="A42" s="881"/>
      <c r="B42" s="893" t="s">
        <v>4</v>
      </c>
      <c r="C42" s="517"/>
      <c r="D42" s="518"/>
      <c r="E42" s="519"/>
      <c r="F42" s="519"/>
    </row>
    <row r="43" spans="1:6" ht="51">
      <c r="A43" s="881"/>
      <c r="B43" s="569" t="s">
        <v>5</v>
      </c>
      <c r="C43" s="517"/>
      <c r="D43" s="518"/>
      <c r="E43" s="519"/>
      <c r="F43" s="519"/>
    </row>
    <row r="44" spans="1:6" ht="89.25">
      <c r="A44" s="881"/>
      <c r="B44" s="570" t="s">
        <v>6</v>
      </c>
      <c r="C44" s="517"/>
      <c r="D44" s="518"/>
      <c r="E44" s="519"/>
      <c r="F44" s="519"/>
    </row>
    <row r="45" spans="1:6" ht="51">
      <c r="A45" s="522"/>
      <c r="B45" s="569" t="s">
        <v>7</v>
      </c>
      <c r="C45" s="524"/>
      <c r="D45" s="402"/>
      <c r="E45" s="214"/>
      <c r="F45" s="525"/>
    </row>
    <row r="46" spans="1:6" ht="12.75">
      <c r="A46" s="522"/>
      <c r="B46" s="569"/>
      <c r="C46" s="524"/>
      <c r="D46" s="402"/>
      <c r="E46" s="214"/>
      <c r="F46" s="525"/>
    </row>
    <row r="47" spans="1:6" ht="60">
      <c r="A47" s="881">
        <v>1</v>
      </c>
      <c r="B47" s="528" t="s">
        <v>8</v>
      </c>
      <c r="C47" s="517" t="s">
        <v>1137</v>
      </c>
      <c r="D47" s="518">
        <v>85</v>
      </c>
      <c r="E47" s="519"/>
      <c r="F47" s="401" t="str">
        <f aca="true" t="shared" si="2" ref="F47:F53">IF(($D47*E47)=0," ",($D47*E47))</f>
        <v> </v>
      </c>
    </row>
    <row r="48" spans="1:6" ht="72">
      <c r="A48" s="515">
        <f aca="true" t="shared" si="3" ref="A48:A53">A47+1</f>
        <v>2</v>
      </c>
      <c r="B48" s="530" t="s">
        <v>9</v>
      </c>
      <c r="C48" s="517" t="s">
        <v>1137</v>
      </c>
      <c r="D48" s="518">
        <v>755</v>
      </c>
      <c r="E48" s="519"/>
      <c r="F48" s="401" t="str">
        <f t="shared" si="2"/>
        <v> </v>
      </c>
    </row>
    <row r="49" spans="1:6" ht="60">
      <c r="A49" s="515">
        <f t="shared" si="3"/>
        <v>3</v>
      </c>
      <c r="B49" s="888" t="s">
        <v>10</v>
      </c>
      <c r="C49" s="517" t="s">
        <v>1122</v>
      </c>
      <c r="D49" s="518">
        <f>D67+D77+D78+D79</f>
        <v>462.3</v>
      </c>
      <c r="E49" s="519"/>
      <c r="F49" s="401" t="str">
        <f t="shared" si="2"/>
        <v> </v>
      </c>
    </row>
    <row r="50" spans="1:6" ht="108">
      <c r="A50" s="515">
        <f t="shared" si="3"/>
        <v>4</v>
      </c>
      <c r="B50" s="521" t="s">
        <v>11</v>
      </c>
      <c r="C50" s="517" t="s">
        <v>1137</v>
      </c>
      <c r="D50" s="518">
        <v>178</v>
      </c>
      <c r="E50" s="519"/>
      <c r="F50" s="401" t="str">
        <f t="shared" si="2"/>
        <v> </v>
      </c>
    </row>
    <row r="51" spans="1:6" ht="72">
      <c r="A51" s="515">
        <f t="shared" si="3"/>
        <v>5</v>
      </c>
      <c r="B51" s="521" t="s">
        <v>12</v>
      </c>
      <c r="C51" s="517" t="s">
        <v>1137</v>
      </c>
      <c r="D51" s="518">
        <v>50</v>
      </c>
      <c r="E51" s="519"/>
      <c r="F51" s="401" t="str">
        <f t="shared" si="2"/>
        <v> </v>
      </c>
    </row>
    <row r="52" spans="1:6" ht="48">
      <c r="A52" s="881">
        <f t="shared" si="3"/>
        <v>6</v>
      </c>
      <c r="B52" s="521" t="s">
        <v>13</v>
      </c>
      <c r="C52" s="517" t="s">
        <v>1137</v>
      </c>
      <c r="D52" s="518">
        <v>18.5</v>
      </c>
      <c r="E52" s="519"/>
      <c r="F52" s="401" t="str">
        <f t="shared" si="2"/>
        <v> </v>
      </c>
    </row>
    <row r="53" spans="1:6" ht="60.75" thickBot="1">
      <c r="A53" s="923">
        <f t="shared" si="3"/>
        <v>7</v>
      </c>
      <c r="B53" s="565" t="s">
        <v>14</v>
      </c>
      <c r="C53" s="564" t="s">
        <v>1137</v>
      </c>
      <c r="D53" s="566">
        <f>D47+D48+D52-D141*0.3</f>
        <v>786.8</v>
      </c>
      <c r="E53" s="553"/>
      <c r="F53" s="404" t="str">
        <f t="shared" si="2"/>
        <v> </v>
      </c>
    </row>
    <row r="54" spans="1:6" ht="21" customHeight="1" thickBot="1">
      <c r="A54" s="925"/>
      <c r="B54" s="926" t="str">
        <f>CONCATENATE("SKUPAJ:  ",B40)</f>
        <v>SKUPAJ:  IV. ZEMELJSKA DELA</v>
      </c>
      <c r="C54" s="549"/>
      <c r="D54" s="550"/>
      <c r="E54" s="551"/>
      <c r="F54" s="552">
        <f>SUM(F40:F53)</f>
        <v>0</v>
      </c>
    </row>
    <row r="55" spans="1:6" ht="12">
      <c r="A55" s="927"/>
      <c r="B55" s="917"/>
      <c r="C55" s="545"/>
      <c r="D55" s="546"/>
      <c r="E55" s="547"/>
      <c r="F55" s="547"/>
    </row>
    <row r="56" spans="1:6" ht="12.75">
      <c r="A56" s="881"/>
      <c r="B56" s="516" t="s">
        <v>15</v>
      </c>
      <c r="C56" s="517" t="s">
        <v>1121</v>
      </c>
      <c r="D56" s="518" t="s">
        <v>1139</v>
      </c>
      <c r="E56" s="519"/>
      <c r="F56" s="519"/>
    </row>
    <row r="57" spans="1:6" ht="12">
      <c r="A57" s="881"/>
      <c r="B57" s="888"/>
      <c r="C57" s="517"/>
      <c r="D57" s="518"/>
      <c r="E57" s="519"/>
      <c r="F57" s="519"/>
    </row>
    <row r="58" spans="1:6" ht="48">
      <c r="A58" s="881">
        <v>1</v>
      </c>
      <c r="B58" s="888" t="s">
        <v>16</v>
      </c>
      <c r="C58" s="894"/>
      <c r="D58" s="894"/>
      <c r="E58" s="533"/>
      <c r="F58" s="894"/>
    </row>
    <row r="59" spans="1:6" ht="36">
      <c r="A59" s="881" t="s">
        <v>554</v>
      </c>
      <c r="B59" s="888" t="s">
        <v>17</v>
      </c>
      <c r="C59" s="517" t="s">
        <v>1137</v>
      </c>
      <c r="D59" s="518">
        <v>98</v>
      </c>
      <c r="E59" s="519"/>
      <c r="F59" s="401" t="str">
        <f>IF(($D59*E59)=0," ",($D59*E59))</f>
        <v> </v>
      </c>
    </row>
    <row r="60" spans="1:6" ht="36">
      <c r="A60" s="881" t="s">
        <v>18</v>
      </c>
      <c r="B60" s="888" t="s">
        <v>19</v>
      </c>
      <c r="C60" s="517" t="s">
        <v>1137</v>
      </c>
      <c r="D60" s="518">
        <v>3</v>
      </c>
      <c r="E60" s="519"/>
      <c r="F60" s="401" t="str">
        <f>IF(($D60*E60)=0," ",($D60*E60))</f>
        <v> </v>
      </c>
    </row>
    <row r="61" spans="1:6" ht="36">
      <c r="A61" s="881" t="s">
        <v>20</v>
      </c>
      <c r="B61" s="888" t="s">
        <v>21</v>
      </c>
      <c r="C61" s="517" t="s">
        <v>1137</v>
      </c>
      <c r="D61" s="518">
        <v>20</v>
      </c>
      <c r="E61" s="519"/>
      <c r="F61" s="401" t="str">
        <f>IF(($D61*E61)=0," ",($D61*E61))</f>
        <v> </v>
      </c>
    </row>
    <row r="62" spans="1:6" ht="24.75" thickBot="1">
      <c r="A62" s="928" t="s">
        <v>22</v>
      </c>
      <c r="B62" s="907" t="s">
        <v>23</v>
      </c>
      <c r="C62" s="908" t="s">
        <v>1137</v>
      </c>
      <c r="D62" s="909">
        <v>5.5</v>
      </c>
      <c r="E62" s="553"/>
      <c r="F62" s="404" t="str">
        <f>IF(($D62*E62)=0," ",($D62*E62))</f>
        <v> </v>
      </c>
    </row>
    <row r="63" spans="1:6" ht="26.25" customHeight="1" thickBot="1">
      <c r="A63" s="925"/>
      <c r="B63" s="926" t="str">
        <f>CONCATENATE("SKUPAJ:  ",B56)</f>
        <v>SKUPAJ:  V. ZGORNJI USTROJ</v>
      </c>
      <c r="C63" s="549"/>
      <c r="D63" s="550"/>
      <c r="E63" s="551"/>
      <c r="F63" s="552">
        <f>SUM(F56:F62)</f>
        <v>0</v>
      </c>
    </row>
    <row r="64" spans="1:6" ht="12">
      <c r="A64" s="929"/>
      <c r="B64" s="917"/>
      <c r="C64" s="545"/>
      <c r="D64" s="546"/>
      <c r="E64" s="547"/>
      <c r="F64" s="547"/>
    </row>
    <row r="65" spans="1:6" ht="12.75">
      <c r="A65" s="881"/>
      <c r="B65" s="895" t="s">
        <v>24</v>
      </c>
      <c r="C65" s="517" t="s">
        <v>1121</v>
      </c>
      <c r="D65" s="518" t="s">
        <v>1139</v>
      </c>
      <c r="E65" s="519"/>
      <c r="F65" s="519"/>
    </row>
    <row r="66" spans="1:6" ht="12">
      <c r="A66" s="881"/>
      <c r="B66" s="888"/>
      <c r="C66" s="517"/>
      <c r="D66" s="518"/>
      <c r="E66" s="519"/>
      <c r="F66" s="519"/>
    </row>
    <row r="67" spans="1:6" ht="36">
      <c r="A67" s="881">
        <v>1</v>
      </c>
      <c r="B67" s="888" t="s">
        <v>25</v>
      </c>
      <c r="C67" s="517" t="s">
        <v>1122</v>
      </c>
      <c r="D67" s="518">
        <f>D68</f>
        <v>356.5</v>
      </c>
      <c r="E67" s="519"/>
      <c r="F67" s="401" t="str">
        <f>IF(($D67*E67)=0," ",($D67*E67))</f>
        <v> </v>
      </c>
    </row>
    <row r="68" spans="1:6" ht="60">
      <c r="A68" s="881">
        <f>A67+1</f>
        <v>2</v>
      </c>
      <c r="B68" s="888" t="s">
        <v>26</v>
      </c>
      <c r="C68" s="517" t="s">
        <v>1122</v>
      </c>
      <c r="D68" s="518">
        <v>356.5</v>
      </c>
      <c r="E68" s="519"/>
      <c r="F68" s="401" t="str">
        <f>IF(($D68*E68)=0," ",($D68*E68))</f>
        <v> </v>
      </c>
    </row>
    <row r="69" spans="1:6" ht="48.75" thickBot="1">
      <c r="A69" s="923">
        <f>A68+1</f>
        <v>3</v>
      </c>
      <c r="B69" s="930" t="s">
        <v>27</v>
      </c>
      <c r="C69" s="564" t="s">
        <v>1122</v>
      </c>
      <c r="D69" s="566">
        <f>D68</f>
        <v>356.5</v>
      </c>
      <c r="E69" s="553"/>
      <c r="F69" s="404" t="str">
        <f>IF(($D69*E69)=0," ",($D69*E69))</f>
        <v> </v>
      </c>
    </row>
    <row r="70" spans="1:6" ht="24.75" customHeight="1" thickBot="1">
      <c r="A70" s="925"/>
      <c r="B70" s="926" t="str">
        <f>CONCATENATE("SKUPAJ:  ",B65)</f>
        <v>SKUPAJ:  VI. ASFALTERSKA DELA</v>
      </c>
      <c r="C70" s="549"/>
      <c r="D70" s="550"/>
      <c r="E70" s="551"/>
      <c r="F70" s="552">
        <f>SUM(F65:F69)</f>
        <v>0</v>
      </c>
    </row>
    <row r="71" spans="1:9" ht="12">
      <c r="A71" s="927"/>
      <c r="B71" s="917"/>
      <c r="C71" s="545"/>
      <c r="D71" s="546"/>
      <c r="E71" s="547"/>
      <c r="F71" s="547"/>
      <c r="H71" s="484"/>
      <c r="I71" s="488"/>
    </row>
    <row r="72" spans="1:6" ht="12.75">
      <c r="A72" s="881"/>
      <c r="B72" s="895" t="s">
        <v>28</v>
      </c>
      <c r="C72" s="517" t="s">
        <v>1121</v>
      </c>
      <c r="D72" s="518" t="s">
        <v>1139</v>
      </c>
      <c r="E72" s="519"/>
      <c r="F72" s="519"/>
    </row>
    <row r="73" spans="1:6" ht="12.75">
      <c r="A73" s="881"/>
      <c r="B73" s="895"/>
      <c r="C73" s="517"/>
      <c r="D73" s="518"/>
      <c r="E73" s="519"/>
      <c r="F73" s="519"/>
    </row>
    <row r="74" spans="1:6" ht="72">
      <c r="A74" s="881">
        <v>1</v>
      </c>
      <c r="B74" s="888" t="s">
        <v>29</v>
      </c>
      <c r="C74" s="517"/>
      <c r="D74" s="518"/>
      <c r="E74" s="519"/>
      <c r="F74" s="519"/>
    </row>
    <row r="75" spans="1:6" ht="12">
      <c r="A75" s="881" t="s">
        <v>554</v>
      </c>
      <c r="B75" s="896" t="s">
        <v>30</v>
      </c>
      <c r="C75" s="517" t="s">
        <v>1138</v>
      </c>
      <c r="D75" s="518">
        <v>99</v>
      </c>
      <c r="E75" s="519"/>
      <c r="F75" s="401" t="str">
        <f>IF(($D75*E75)=0," ",($D75*E75))</f>
        <v> </v>
      </c>
    </row>
    <row r="76" spans="1:6" ht="12">
      <c r="A76" s="881" t="s">
        <v>18</v>
      </c>
      <c r="B76" s="896" t="s">
        <v>31</v>
      </c>
      <c r="C76" s="517" t="s">
        <v>1138</v>
      </c>
      <c r="D76" s="518">
        <v>66</v>
      </c>
      <c r="E76" s="519"/>
      <c r="F76" s="401" t="str">
        <f>IF(($D76*E76)=0," ",($D76*E76))</f>
        <v> </v>
      </c>
    </row>
    <row r="77" spans="1:6" ht="144">
      <c r="A77" s="881">
        <f>A74+1</f>
        <v>2</v>
      </c>
      <c r="B77" s="884" t="s">
        <v>32</v>
      </c>
      <c r="C77" s="517" t="s">
        <v>1122</v>
      </c>
      <c r="D77" s="518">
        <v>90</v>
      </c>
      <c r="E77" s="519"/>
      <c r="F77" s="401" t="str">
        <f>IF(($D77*E77)=0," ",($D77*E77))</f>
        <v> </v>
      </c>
    </row>
    <row r="78" spans="1:6" ht="84">
      <c r="A78" s="881">
        <f>A77+1</f>
        <v>3</v>
      </c>
      <c r="B78" s="884" t="s">
        <v>33</v>
      </c>
      <c r="C78" s="517" t="s">
        <v>1122</v>
      </c>
      <c r="D78" s="518">
        <v>12</v>
      </c>
      <c r="E78" s="519"/>
      <c r="F78" s="401" t="str">
        <f>IF(($D78*E78)=0," ",($D78*E78))</f>
        <v> </v>
      </c>
    </row>
    <row r="79" spans="1:6" ht="60.75" thickBot="1">
      <c r="A79" s="928">
        <f>A78+1</f>
        <v>4</v>
      </c>
      <c r="B79" s="907" t="s">
        <v>34</v>
      </c>
      <c r="C79" s="908" t="s">
        <v>1137</v>
      </c>
      <c r="D79" s="909">
        <v>3.8</v>
      </c>
      <c r="E79" s="553"/>
      <c r="F79" s="404" t="str">
        <f>IF(($D79*E79)=0," ",($D79*E79))</f>
        <v> </v>
      </c>
    </row>
    <row r="80" spans="1:6" ht="21.75" customHeight="1" thickBot="1">
      <c r="A80" s="548"/>
      <c r="B80" s="931" t="str">
        <f>CONCATENATE("SKUPAJ:  ",B72)</f>
        <v>SKUPAJ:  VII. ZIDARSKA DELA</v>
      </c>
      <c r="C80" s="549"/>
      <c r="D80" s="550"/>
      <c r="E80" s="551"/>
      <c r="F80" s="552">
        <f>SUM(F72:F79)</f>
        <v>0</v>
      </c>
    </row>
    <row r="81" spans="1:6" ht="12">
      <c r="A81" s="927"/>
      <c r="B81" s="917"/>
      <c r="C81" s="545"/>
      <c r="D81" s="546"/>
      <c r="E81" s="547"/>
      <c r="F81" s="547"/>
    </row>
    <row r="82" spans="1:6" ht="12.75">
      <c r="A82" s="881"/>
      <c r="B82" s="516" t="s">
        <v>35</v>
      </c>
      <c r="C82" s="517" t="s">
        <v>1121</v>
      </c>
      <c r="D82" s="518" t="s">
        <v>1139</v>
      </c>
      <c r="E82" s="519"/>
      <c r="F82" s="519"/>
    </row>
    <row r="83" spans="1:6" ht="12.75">
      <c r="A83" s="881"/>
      <c r="B83" s="895"/>
      <c r="C83" s="517"/>
      <c r="D83" s="518"/>
      <c r="E83" s="519"/>
      <c r="F83" s="519"/>
    </row>
    <row r="84" spans="1:6" ht="183.75">
      <c r="A84" s="1228">
        <v>1</v>
      </c>
      <c r="B84" s="530" t="s">
        <v>1292</v>
      </c>
      <c r="C84" s="897" t="s">
        <v>1138</v>
      </c>
      <c r="D84" s="898">
        <v>17</v>
      </c>
      <c r="E84" s="519"/>
      <c r="F84" s="401"/>
    </row>
    <row r="85" spans="1:6" ht="12">
      <c r="A85" s="1229"/>
      <c r="B85" s="530" t="s">
        <v>36</v>
      </c>
      <c r="C85" s="517" t="s">
        <v>1137</v>
      </c>
      <c r="D85" s="518">
        <v>2.7</v>
      </c>
      <c r="E85" s="519"/>
      <c r="F85" s="401" t="str">
        <f aca="true" t="shared" si="4" ref="F85:F97">IF(($D85*E85)=0," ",($D85*E85))</f>
        <v> </v>
      </c>
    </row>
    <row r="86" spans="1:9" ht="12">
      <c r="A86" s="1229"/>
      <c r="B86" s="530" t="s">
        <v>37</v>
      </c>
      <c r="C86" s="517" t="s">
        <v>1122</v>
      </c>
      <c r="D86" s="518">
        <v>14</v>
      </c>
      <c r="E86" s="519"/>
      <c r="F86" s="401" t="str">
        <f t="shared" si="4"/>
        <v> </v>
      </c>
      <c r="H86" s="488"/>
      <c r="I86" s="488"/>
    </row>
    <row r="87" spans="1:9" ht="12">
      <c r="A87" s="1229"/>
      <c r="B87" s="530" t="s">
        <v>38</v>
      </c>
      <c r="C87" s="517" t="s">
        <v>1122</v>
      </c>
      <c r="D87" s="518">
        <v>65</v>
      </c>
      <c r="E87" s="519"/>
      <c r="F87" s="401" t="str">
        <f t="shared" si="4"/>
        <v> </v>
      </c>
      <c r="H87" s="488"/>
      <c r="I87" s="488"/>
    </row>
    <row r="88" spans="1:9" ht="12">
      <c r="A88" s="1229"/>
      <c r="B88" s="530" t="s">
        <v>39</v>
      </c>
      <c r="C88" s="517" t="s">
        <v>1137</v>
      </c>
      <c r="D88" s="518">
        <v>9.2</v>
      </c>
      <c r="E88" s="519"/>
      <c r="F88" s="401" t="str">
        <f t="shared" si="4"/>
        <v> </v>
      </c>
      <c r="H88" s="484"/>
      <c r="I88" s="488"/>
    </row>
    <row r="89" spans="1:9" ht="12">
      <c r="A89" s="1229"/>
      <c r="B89" s="530" t="s">
        <v>40</v>
      </c>
      <c r="C89" s="517" t="s">
        <v>1137</v>
      </c>
      <c r="D89" s="518">
        <v>8.1</v>
      </c>
      <c r="E89" s="519"/>
      <c r="F89" s="401" t="str">
        <f t="shared" si="4"/>
        <v> </v>
      </c>
      <c r="H89" s="484"/>
      <c r="I89" s="488"/>
    </row>
    <row r="90" spans="1:6" ht="12">
      <c r="A90" s="1230"/>
      <c r="B90" s="530" t="s">
        <v>41</v>
      </c>
      <c r="C90" s="517" t="s">
        <v>1142</v>
      </c>
      <c r="D90" s="518">
        <v>1125</v>
      </c>
      <c r="E90" s="519"/>
      <c r="F90" s="401" t="str">
        <f t="shared" si="4"/>
        <v> </v>
      </c>
    </row>
    <row r="91" spans="1:6" ht="156.75">
      <c r="A91" s="1228">
        <v>2</v>
      </c>
      <c r="B91" s="530" t="s">
        <v>42</v>
      </c>
      <c r="C91" s="897" t="s">
        <v>1138</v>
      </c>
      <c r="D91" s="898">
        <v>7</v>
      </c>
      <c r="E91" s="519"/>
      <c r="F91" s="519"/>
    </row>
    <row r="92" spans="1:6" ht="12">
      <c r="A92" s="1229"/>
      <c r="B92" s="530" t="s">
        <v>36</v>
      </c>
      <c r="C92" s="517" t="s">
        <v>1137</v>
      </c>
      <c r="D92" s="518">
        <v>1.1</v>
      </c>
      <c r="E92" s="519"/>
      <c r="F92" s="401" t="str">
        <f t="shared" si="4"/>
        <v> </v>
      </c>
    </row>
    <row r="93" spans="1:6" ht="12">
      <c r="A93" s="1229"/>
      <c r="B93" s="530" t="s">
        <v>37</v>
      </c>
      <c r="C93" s="517" t="s">
        <v>1122</v>
      </c>
      <c r="D93" s="518">
        <v>5.6</v>
      </c>
      <c r="E93" s="519"/>
      <c r="F93" s="401" t="str">
        <f t="shared" si="4"/>
        <v> </v>
      </c>
    </row>
    <row r="94" spans="1:9" ht="12">
      <c r="A94" s="1229"/>
      <c r="B94" s="530" t="s">
        <v>38</v>
      </c>
      <c r="C94" s="517" t="s">
        <v>1122</v>
      </c>
      <c r="D94" s="518">
        <v>26.6</v>
      </c>
      <c r="E94" s="519"/>
      <c r="F94" s="401" t="str">
        <f t="shared" si="4"/>
        <v> </v>
      </c>
      <c r="H94" s="484"/>
      <c r="I94" s="488"/>
    </row>
    <row r="95" spans="1:9" ht="12">
      <c r="A95" s="1229"/>
      <c r="B95" s="530" t="s">
        <v>39</v>
      </c>
      <c r="C95" s="517" t="s">
        <v>1137</v>
      </c>
      <c r="D95" s="518">
        <v>3.8</v>
      </c>
      <c r="E95" s="519"/>
      <c r="F95" s="401" t="str">
        <f t="shared" si="4"/>
        <v> </v>
      </c>
      <c r="H95" s="484"/>
      <c r="I95" s="488"/>
    </row>
    <row r="96" spans="1:9" ht="12">
      <c r="A96" s="1229"/>
      <c r="B96" s="530" t="s">
        <v>40</v>
      </c>
      <c r="C96" s="517" t="s">
        <v>1137</v>
      </c>
      <c r="D96" s="518">
        <v>5.5</v>
      </c>
      <c r="E96" s="519"/>
      <c r="F96" s="401" t="str">
        <f t="shared" si="4"/>
        <v> </v>
      </c>
      <c r="H96" s="484"/>
      <c r="I96" s="488"/>
    </row>
    <row r="97" spans="1:9" ht="12.75" thickBot="1">
      <c r="A97" s="1229"/>
      <c r="B97" s="565" t="s">
        <v>41</v>
      </c>
      <c r="C97" s="564" t="s">
        <v>1142</v>
      </c>
      <c r="D97" s="566">
        <v>605</v>
      </c>
      <c r="E97" s="553"/>
      <c r="F97" s="404" t="str">
        <f t="shared" si="4"/>
        <v> </v>
      </c>
      <c r="H97" s="484"/>
      <c r="I97" s="488"/>
    </row>
    <row r="98" spans="1:6" ht="22.5" customHeight="1" thickBot="1">
      <c r="A98" s="548"/>
      <c r="B98" s="931" t="str">
        <f>CONCATENATE("SKUPAJ:  ",B82)</f>
        <v>SKUPAJ:  VIII. BETONSKA DELA</v>
      </c>
      <c r="C98" s="549"/>
      <c r="D98" s="550"/>
      <c r="E98" s="551"/>
      <c r="F98" s="552">
        <f>SUM(F82:F97)</f>
        <v>0</v>
      </c>
    </row>
    <row r="99" spans="1:6" ht="12">
      <c r="A99" s="927"/>
      <c r="B99" s="917"/>
      <c r="C99" s="545"/>
      <c r="D99" s="546"/>
      <c r="E99" s="547"/>
      <c r="F99" s="547"/>
    </row>
    <row r="100" spans="1:6" ht="12.75">
      <c r="A100" s="515"/>
      <c r="B100" s="516" t="s">
        <v>43</v>
      </c>
      <c r="C100" s="517" t="s">
        <v>1121</v>
      </c>
      <c r="D100" s="518" t="s">
        <v>1139</v>
      </c>
      <c r="E100" s="519"/>
      <c r="F100" s="519"/>
    </row>
    <row r="101" spans="1:6" ht="12.75">
      <c r="A101" s="881"/>
      <c r="B101" s="899"/>
      <c r="C101" s="517"/>
      <c r="D101" s="518"/>
      <c r="E101" s="519"/>
      <c r="F101" s="519"/>
    </row>
    <row r="102" spans="1:8" ht="36">
      <c r="A102" s="1231">
        <v>1</v>
      </c>
      <c r="B102" s="530" t="s">
        <v>44</v>
      </c>
      <c r="C102" s="890"/>
      <c r="D102" s="535"/>
      <c r="E102" s="535"/>
      <c r="F102" s="535"/>
      <c r="H102" s="484"/>
    </row>
    <row r="103" spans="1:6" ht="12">
      <c r="A103" s="1232"/>
      <c r="B103" s="900" t="s">
        <v>45</v>
      </c>
      <c r="C103" s="890" t="s">
        <v>1138</v>
      </c>
      <c r="D103" s="537">
        <f>D109+D110</f>
        <v>146</v>
      </c>
      <c r="E103" s="535"/>
      <c r="F103" s="401" t="str">
        <f aca="true" t="shared" si="5" ref="F103:F136">IF(($D103*E103)=0," ",($D103*E103))</f>
        <v> </v>
      </c>
    </row>
    <row r="104" spans="1:6" ht="72">
      <c r="A104" s="881">
        <f>A102+1</f>
        <v>2</v>
      </c>
      <c r="B104" s="888" t="s">
        <v>46</v>
      </c>
      <c r="C104" s="517" t="s">
        <v>1137</v>
      </c>
      <c r="D104" s="518">
        <v>341</v>
      </c>
      <c r="E104" s="519"/>
      <c r="F104" s="401" t="str">
        <f t="shared" si="5"/>
        <v> </v>
      </c>
    </row>
    <row r="105" spans="1:6" ht="48">
      <c r="A105" s="881">
        <f>A104+1</f>
        <v>3</v>
      </c>
      <c r="B105" s="888" t="s">
        <v>47</v>
      </c>
      <c r="C105" s="517" t="s">
        <v>1122</v>
      </c>
      <c r="D105" s="518">
        <v>98</v>
      </c>
      <c r="E105" s="519"/>
      <c r="F105" s="401" t="str">
        <f t="shared" si="5"/>
        <v> </v>
      </c>
    </row>
    <row r="106" spans="1:6" ht="72">
      <c r="A106" s="881">
        <f>A105+1</f>
        <v>4</v>
      </c>
      <c r="B106" s="888" t="s">
        <v>48</v>
      </c>
      <c r="C106" s="517" t="s">
        <v>1137</v>
      </c>
      <c r="D106" s="518">
        <v>23</v>
      </c>
      <c r="E106" s="519"/>
      <c r="F106" s="401" t="str">
        <f t="shared" si="5"/>
        <v> </v>
      </c>
    </row>
    <row r="107" spans="1:6" ht="60">
      <c r="A107" s="881">
        <f>A106+1</f>
        <v>5</v>
      </c>
      <c r="B107" s="888" t="s">
        <v>49</v>
      </c>
      <c r="C107" s="517" t="s">
        <v>1137</v>
      </c>
      <c r="D107" s="518">
        <v>2.5</v>
      </c>
      <c r="E107" s="519"/>
      <c r="F107" s="401" t="str">
        <f t="shared" si="5"/>
        <v> </v>
      </c>
    </row>
    <row r="108" spans="1:6" ht="60">
      <c r="A108" s="881">
        <f>A107+1</f>
        <v>6</v>
      </c>
      <c r="B108" s="888" t="s">
        <v>50</v>
      </c>
      <c r="C108" s="517"/>
      <c r="D108" s="518"/>
      <c r="E108" s="519"/>
      <c r="F108" s="401"/>
    </row>
    <row r="109" spans="1:6" ht="12">
      <c r="A109" s="881" t="s">
        <v>554</v>
      </c>
      <c r="B109" s="896" t="s">
        <v>51</v>
      </c>
      <c r="C109" s="517" t="s">
        <v>1138</v>
      </c>
      <c r="D109" s="518">
        <v>46</v>
      </c>
      <c r="E109" s="519"/>
      <c r="F109" s="401" t="str">
        <f t="shared" si="5"/>
        <v> </v>
      </c>
    </row>
    <row r="110" spans="1:6" ht="12">
      <c r="A110" s="881" t="s">
        <v>18</v>
      </c>
      <c r="B110" s="896" t="s">
        <v>52</v>
      </c>
      <c r="C110" s="517" t="s">
        <v>1138</v>
      </c>
      <c r="D110" s="518">
        <v>100</v>
      </c>
      <c r="E110" s="519"/>
      <c r="F110" s="401" t="str">
        <f t="shared" si="5"/>
        <v> </v>
      </c>
    </row>
    <row r="111" spans="1:8" ht="108">
      <c r="A111" s="515">
        <f>A108+1</f>
        <v>7</v>
      </c>
      <c r="B111" s="530" t="s">
        <v>595</v>
      </c>
      <c r="C111" s="517" t="s">
        <v>1121</v>
      </c>
      <c r="D111" s="518" t="s">
        <v>1139</v>
      </c>
      <c r="E111" s="519"/>
      <c r="F111" s="401"/>
      <c r="H111" s="484"/>
    </row>
    <row r="112" spans="1:6" ht="12">
      <c r="A112" s="515" t="s">
        <v>554</v>
      </c>
      <c r="B112" s="534" t="s">
        <v>596</v>
      </c>
      <c r="C112" s="517" t="s">
        <v>1138</v>
      </c>
      <c r="D112" s="519">
        <v>11</v>
      </c>
      <c r="E112" s="519"/>
      <c r="F112" s="401" t="str">
        <f t="shared" si="5"/>
        <v> </v>
      </c>
    </row>
    <row r="113" spans="1:6" ht="12">
      <c r="A113" s="515" t="s">
        <v>18</v>
      </c>
      <c r="B113" s="534" t="s">
        <v>597</v>
      </c>
      <c r="C113" s="517" t="s">
        <v>1138</v>
      </c>
      <c r="D113" s="518">
        <v>2.5</v>
      </c>
      <c r="E113" s="519"/>
      <c r="F113" s="401" t="str">
        <f t="shared" si="5"/>
        <v> </v>
      </c>
    </row>
    <row r="114" spans="1:6" ht="84">
      <c r="A114" s="881">
        <f>A111+1</f>
        <v>8</v>
      </c>
      <c r="B114" s="888" t="s">
        <v>598</v>
      </c>
      <c r="C114" s="517"/>
      <c r="D114" s="518"/>
      <c r="E114" s="519"/>
      <c r="F114" s="401"/>
    </row>
    <row r="115" spans="1:6" ht="12">
      <c r="A115" s="515" t="s">
        <v>554</v>
      </c>
      <c r="B115" s="536" t="s">
        <v>599</v>
      </c>
      <c r="C115" s="517" t="s">
        <v>681</v>
      </c>
      <c r="D115" s="518">
        <v>2</v>
      </c>
      <c r="E115" s="519"/>
      <c r="F115" s="401" t="str">
        <f t="shared" si="5"/>
        <v> </v>
      </c>
    </row>
    <row r="116" spans="1:6" ht="12">
      <c r="A116" s="515" t="s">
        <v>18</v>
      </c>
      <c r="B116" s="536" t="s">
        <v>600</v>
      </c>
      <c r="C116" s="517" t="s">
        <v>681</v>
      </c>
      <c r="D116" s="518">
        <v>5</v>
      </c>
      <c r="E116" s="519"/>
      <c r="F116" s="401" t="str">
        <f t="shared" si="5"/>
        <v> </v>
      </c>
    </row>
    <row r="117" spans="1:6" ht="84">
      <c r="A117" s="881">
        <f>A114+1</f>
        <v>9</v>
      </c>
      <c r="B117" s="888" t="s">
        <v>601</v>
      </c>
      <c r="C117" s="517" t="s">
        <v>681</v>
      </c>
      <c r="D117" s="518">
        <v>1</v>
      </c>
      <c r="E117" s="519"/>
      <c r="F117" s="401" t="str">
        <f t="shared" si="5"/>
        <v> </v>
      </c>
    </row>
    <row r="118" spans="1:6" ht="72">
      <c r="A118" s="901">
        <f>A117+1</f>
        <v>10</v>
      </c>
      <c r="B118" s="521" t="s">
        <v>602</v>
      </c>
      <c r="C118" s="517"/>
      <c r="D118" s="518"/>
      <c r="E118" s="519"/>
      <c r="F118" s="401" t="str">
        <f t="shared" si="5"/>
        <v> </v>
      </c>
    </row>
    <row r="119" spans="1:6" ht="60">
      <c r="A119" s="881" t="s">
        <v>554</v>
      </c>
      <c r="B119" s="534" t="s">
        <v>603</v>
      </c>
      <c r="C119" s="517" t="s">
        <v>1138</v>
      </c>
      <c r="D119" s="518">
        <v>6</v>
      </c>
      <c r="E119" s="519"/>
      <c r="F119" s="401" t="str">
        <f t="shared" si="5"/>
        <v> </v>
      </c>
    </row>
    <row r="120" spans="1:6" ht="72">
      <c r="A120" s="881">
        <f>A118+1</f>
        <v>11</v>
      </c>
      <c r="B120" s="890" t="s">
        <v>604</v>
      </c>
      <c r="C120" s="517" t="s">
        <v>681</v>
      </c>
      <c r="D120" s="519">
        <v>1</v>
      </c>
      <c r="E120" s="519"/>
      <c r="F120" s="401" t="str">
        <f t="shared" si="5"/>
        <v> </v>
      </c>
    </row>
    <row r="121" spans="1:6" ht="72">
      <c r="A121" s="901">
        <f aca="true" t="shared" si="6" ref="A121:A126">A120+1</f>
        <v>12</v>
      </c>
      <c r="B121" s="888" t="s">
        <v>605</v>
      </c>
      <c r="C121" s="517" t="s">
        <v>681</v>
      </c>
      <c r="D121" s="518">
        <v>26</v>
      </c>
      <c r="E121" s="519"/>
      <c r="F121" s="401" t="str">
        <f t="shared" si="5"/>
        <v> </v>
      </c>
    </row>
    <row r="122" spans="1:6" ht="60">
      <c r="A122" s="881">
        <f t="shared" si="6"/>
        <v>13</v>
      </c>
      <c r="B122" s="888" t="s">
        <v>606</v>
      </c>
      <c r="C122" s="517" t="s">
        <v>1138</v>
      </c>
      <c r="D122" s="518">
        <f>D103</f>
        <v>146</v>
      </c>
      <c r="E122" s="519"/>
      <c r="F122" s="401" t="str">
        <f t="shared" si="5"/>
        <v> </v>
      </c>
    </row>
    <row r="123" spans="1:6" ht="48">
      <c r="A123" s="515">
        <f t="shared" si="6"/>
        <v>14</v>
      </c>
      <c r="B123" s="521" t="s">
        <v>607</v>
      </c>
      <c r="C123" s="517" t="s">
        <v>1137</v>
      </c>
      <c r="D123" s="518">
        <v>84</v>
      </c>
      <c r="E123" s="519"/>
      <c r="F123" s="401" t="str">
        <f t="shared" si="5"/>
        <v> </v>
      </c>
    </row>
    <row r="124" spans="1:6" ht="48">
      <c r="A124" s="515">
        <f t="shared" si="6"/>
        <v>15</v>
      </c>
      <c r="B124" s="521" t="s">
        <v>608</v>
      </c>
      <c r="C124" s="517" t="s">
        <v>1137</v>
      </c>
      <c r="D124" s="518">
        <f>D104-D125</f>
        <v>225.1</v>
      </c>
      <c r="E124" s="519"/>
      <c r="F124" s="401" t="str">
        <f t="shared" si="5"/>
        <v> </v>
      </c>
    </row>
    <row r="125" spans="1:6" ht="48">
      <c r="A125" s="881">
        <f t="shared" si="6"/>
        <v>16</v>
      </c>
      <c r="B125" s="888" t="s">
        <v>609</v>
      </c>
      <c r="C125" s="517" t="s">
        <v>1137</v>
      </c>
      <c r="D125" s="518">
        <f>D106+D107+D123+6.4</f>
        <v>115.9</v>
      </c>
      <c r="E125" s="519"/>
      <c r="F125" s="401" t="str">
        <f t="shared" si="5"/>
        <v> </v>
      </c>
    </row>
    <row r="126" spans="1:6" ht="84">
      <c r="A126" s="881">
        <f t="shared" si="6"/>
        <v>17</v>
      </c>
      <c r="B126" s="530" t="s">
        <v>610</v>
      </c>
      <c r="C126" s="517" t="s">
        <v>681</v>
      </c>
      <c r="D126" s="518">
        <v>2</v>
      </c>
      <c r="E126" s="519"/>
      <c r="F126" s="401" t="str">
        <f t="shared" si="5"/>
        <v> </v>
      </c>
    </row>
    <row r="127" spans="1:6" ht="12">
      <c r="A127" s="881"/>
      <c r="B127" s="530"/>
      <c r="C127" s="517"/>
      <c r="D127" s="518"/>
      <c r="E127" s="519"/>
      <c r="F127" s="401"/>
    </row>
    <row r="128" spans="1:6" ht="12.75">
      <c r="A128" s="881"/>
      <c r="B128" s="539" t="s">
        <v>611</v>
      </c>
      <c r="C128" s="517"/>
      <c r="D128" s="540"/>
      <c r="E128" s="519"/>
      <c r="F128" s="401"/>
    </row>
    <row r="129" spans="1:6" ht="84">
      <c r="A129" s="881">
        <f>A126+1</f>
        <v>18</v>
      </c>
      <c r="B129" s="521" t="s">
        <v>612</v>
      </c>
      <c r="C129" s="894"/>
      <c r="D129" s="541"/>
      <c r="E129" s="533"/>
      <c r="F129" s="401"/>
    </row>
    <row r="130" spans="1:6" ht="12">
      <c r="A130" s="881" t="s">
        <v>554</v>
      </c>
      <c r="B130" s="534" t="s">
        <v>613</v>
      </c>
      <c r="C130" s="517" t="s">
        <v>1122</v>
      </c>
      <c r="D130" s="518">
        <v>7.6</v>
      </c>
      <c r="E130" s="519"/>
      <c r="F130" s="401" t="str">
        <f t="shared" si="5"/>
        <v> </v>
      </c>
    </row>
    <row r="131" spans="1:6" ht="96">
      <c r="A131" s="881">
        <f>A129+1</f>
        <v>19</v>
      </c>
      <c r="B131" s="530" t="s">
        <v>614</v>
      </c>
      <c r="C131" s="517" t="s">
        <v>681</v>
      </c>
      <c r="D131" s="518">
        <v>1</v>
      </c>
      <c r="E131" s="519"/>
      <c r="F131" s="401" t="str">
        <f t="shared" si="5"/>
        <v> </v>
      </c>
    </row>
    <row r="132" spans="1:6" ht="12">
      <c r="A132" s="881"/>
      <c r="B132" s="530"/>
      <c r="C132" s="517"/>
      <c r="D132" s="518"/>
      <c r="E132" s="519"/>
      <c r="F132" s="401"/>
    </row>
    <row r="133" spans="1:6" ht="12.75">
      <c r="A133" s="889"/>
      <c r="B133" s="539" t="s">
        <v>615</v>
      </c>
      <c r="C133" s="517"/>
      <c r="D133" s="519"/>
      <c r="E133" s="519"/>
      <c r="F133" s="401"/>
    </row>
    <row r="134" spans="1:6" ht="102">
      <c r="A134" s="889"/>
      <c r="B134" s="542" t="s">
        <v>616</v>
      </c>
      <c r="C134" s="517"/>
      <c r="D134" s="519"/>
      <c r="E134" s="519"/>
      <c r="F134" s="401"/>
    </row>
    <row r="135" spans="1:6" ht="108">
      <c r="A135" s="538">
        <f>A131+1</f>
        <v>20</v>
      </c>
      <c r="B135" s="530" t="s">
        <v>617</v>
      </c>
      <c r="C135" s="517" t="s">
        <v>681</v>
      </c>
      <c r="D135" s="518">
        <v>1</v>
      </c>
      <c r="E135" s="519"/>
      <c r="F135" s="401" t="str">
        <f t="shared" si="5"/>
        <v> </v>
      </c>
    </row>
    <row r="136" spans="1:6" ht="108.75" thickBot="1">
      <c r="A136" s="568">
        <f>A135+1</f>
        <v>21</v>
      </c>
      <c r="B136" s="565" t="s">
        <v>618</v>
      </c>
      <c r="C136" s="564" t="s">
        <v>681</v>
      </c>
      <c r="D136" s="566">
        <v>1</v>
      </c>
      <c r="E136" s="553"/>
      <c r="F136" s="404" t="str">
        <f t="shared" si="5"/>
        <v> </v>
      </c>
    </row>
    <row r="137" spans="1:6" ht="24" customHeight="1" thickBot="1">
      <c r="A137" s="925"/>
      <c r="B137" s="926" t="str">
        <f>CONCATENATE("SKUPAJ:  ",B100)</f>
        <v>SKUPAJ:  IX. KANALIZACIJA</v>
      </c>
      <c r="C137" s="549"/>
      <c r="D137" s="550"/>
      <c r="E137" s="551"/>
      <c r="F137" s="552">
        <f>SUM(F103:F136)</f>
        <v>0</v>
      </c>
    </row>
    <row r="138" spans="1:6" ht="12">
      <c r="A138" s="929"/>
      <c r="B138" s="917"/>
      <c r="C138" s="545"/>
      <c r="D138" s="546"/>
      <c r="E138" s="547"/>
      <c r="F138" s="547"/>
    </row>
    <row r="139" spans="1:6" ht="12.75">
      <c r="A139" s="515"/>
      <c r="B139" s="516" t="s">
        <v>619</v>
      </c>
      <c r="C139" s="517" t="s">
        <v>1121</v>
      </c>
      <c r="D139" s="518" t="s">
        <v>1139</v>
      </c>
      <c r="E139" s="519"/>
      <c r="F139" s="519"/>
    </row>
    <row r="140" spans="1:6" ht="12">
      <c r="A140" s="881"/>
      <c r="B140" s="888"/>
      <c r="C140" s="517"/>
      <c r="D140" s="518"/>
      <c r="E140" s="519"/>
      <c r="F140" s="519"/>
    </row>
    <row r="141" spans="1:6" ht="60">
      <c r="A141" s="881">
        <v>1</v>
      </c>
      <c r="B141" s="521" t="s">
        <v>620</v>
      </c>
      <c r="C141" s="517" t="s">
        <v>1122</v>
      </c>
      <c r="D141" s="518">
        <v>239</v>
      </c>
      <c r="E141" s="519"/>
      <c r="F141" s="401" t="str">
        <f>IF(($D141*E141)=0," ",($D141*E141))</f>
        <v> </v>
      </c>
    </row>
    <row r="142" spans="1:6" ht="96">
      <c r="A142" s="901">
        <f>A141+1</f>
        <v>2</v>
      </c>
      <c r="B142" s="890" t="s">
        <v>621</v>
      </c>
      <c r="C142" s="517" t="s">
        <v>681</v>
      </c>
      <c r="D142" s="518">
        <v>7</v>
      </c>
      <c r="E142" s="519"/>
      <c r="F142" s="401" t="str">
        <f>IF(($D142*E142)=0," ",($D142*E142))</f>
        <v> </v>
      </c>
    </row>
    <row r="143" spans="1:6" ht="108">
      <c r="A143" s="901">
        <f>A142+1</f>
        <v>3</v>
      </c>
      <c r="B143" s="890" t="s">
        <v>622</v>
      </c>
      <c r="C143" s="517" t="s">
        <v>681</v>
      </c>
      <c r="D143" s="518">
        <v>1</v>
      </c>
      <c r="E143" s="519"/>
      <c r="F143" s="401" t="str">
        <f>IF(($D143*E143)=0," ",($D143*E143))</f>
        <v> </v>
      </c>
    </row>
    <row r="144" spans="1:6" ht="96">
      <c r="A144" s="901">
        <f>A143+1</f>
        <v>4</v>
      </c>
      <c r="B144" s="890" t="s">
        <v>623</v>
      </c>
      <c r="C144" s="517" t="s">
        <v>681</v>
      </c>
      <c r="D144" s="518">
        <v>14</v>
      </c>
      <c r="E144" s="519"/>
      <c r="F144" s="401" t="str">
        <f>IF(($D144*E144)=0," ",($D144*E144))</f>
        <v> </v>
      </c>
    </row>
    <row r="145" spans="1:6" ht="84.75" thickBot="1">
      <c r="A145" s="568">
        <f>A144+1</f>
        <v>5</v>
      </c>
      <c r="B145" s="565" t="s">
        <v>624</v>
      </c>
      <c r="C145" s="564" t="s">
        <v>681</v>
      </c>
      <c r="D145" s="566">
        <v>74</v>
      </c>
      <c r="E145" s="553"/>
      <c r="F145" s="404" t="str">
        <f>IF(($D145*E145)=0," ",($D145*E145))</f>
        <v> </v>
      </c>
    </row>
    <row r="146" spans="1:6" ht="24.75" customHeight="1" thickBot="1">
      <c r="A146" s="925"/>
      <c r="B146" s="926" t="str">
        <f>CONCATENATE("SKUPAJ:  ",B139)</f>
        <v>SKUPAJ:  X. HORTIKULTURA</v>
      </c>
      <c r="C146" s="549"/>
      <c r="D146" s="550"/>
      <c r="E146" s="551"/>
      <c r="F146" s="552">
        <f>SUM(F141:F145)</f>
        <v>0</v>
      </c>
    </row>
    <row r="147" spans="1:6" ht="12.75">
      <c r="A147" s="916"/>
      <c r="B147" s="917"/>
      <c r="C147" s="545"/>
      <c r="D147" s="546"/>
      <c r="E147" s="547"/>
      <c r="F147" s="918"/>
    </row>
    <row r="148" spans="1:6" ht="12.75">
      <c r="A148" s="881"/>
      <c r="B148" s="895" t="s">
        <v>625</v>
      </c>
      <c r="C148" s="517" t="s">
        <v>1121</v>
      </c>
      <c r="D148" s="518" t="s">
        <v>1139</v>
      </c>
      <c r="E148" s="519"/>
      <c r="F148" s="519"/>
    </row>
    <row r="149" spans="1:6" ht="12">
      <c r="A149" s="881"/>
      <c r="B149" s="888"/>
      <c r="C149" s="517"/>
      <c r="D149" s="518"/>
      <c r="E149" s="519"/>
      <c r="F149" s="519"/>
    </row>
    <row r="150" spans="1:6" ht="96">
      <c r="A150" s="515">
        <v>1</v>
      </c>
      <c r="B150" s="521" t="s">
        <v>626</v>
      </c>
      <c r="C150" s="517"/>
      <c r="D150" s="518"/>
      <c r="E150" s="519"/>
      <c r="F150" s="519"/>
    </row>
    <row r="151" spans="1:6" ht="24">
      <c r="A151" s="881" t="s">
        <v>554</v>
      </c>
      <c r="B151" s="536" t="s">
        <v>1293</v>
      </c>
      <c r="C151" s="517" t="s">
        <v>681</v>
      </c>
      <c r="D151" s="518">
        <v>2</v>
      </c>
      <c r="E151" s="519"/>
      <c r="F151" s="401" t="str">
        <f aca="true" t="shared" si="7" ref="F151:F156">IF(($D151*E151)=0," ",($D151*E151))</f>
        <v> </v>
      </c>
    </row>
    <row r="152" spans="1:6" ht="24">
      <c r="A152" s="881">
        <f>A150+1</f>
        <v>2</v>
      </c>
      <c r="B152" s="888" t="s">
        <v>627</v>
      </c>
      <c r="C152" s="517" t="s">
        <v>681</v>
      </c>
      <c r="D152" s="518">
        <v>4</v>
      </c>
      <c r="E152" s="519"/>
      <c r="F152" s="401" t="str">
        <f t="shared" si="7"/>
        <v> </v>
      </c>
    </row>
    <row r="153" spans="1:6" ht="96">
      <c r="A153" s="902">
        <f>A152+1</f>
        <v>3</v>
      </c>
      <c r="B153" s="521" t="s">
        <v>628</v>
      </c>
      <c r="C153" s="894"/>
      <c r="D153" s="894"/>
      <c r="E153" s="533"/>
      <c r="F153" s="401"/>
    </row>
    <row r="154" spans="1:6" ht="24">
      <c r="A154" s="881" t="s">
        <v>554</v>
      </c>
      <c r="B154" s="534" t="s">
        <v>1294</v>
      </c>
      <c r="C154" s="517" t="s">
        <v>1138</v>
      </c>
      <c r="D154" s="518">
        <v>18.5</v>
      </c>
      <c r="E154" s="519"/>
      <c r="F154" s="401" t="str">
        <f t="shared" si="7"/>
        <v> </v>
      </c>
    </row>
    <row r="155" spans="1:6" ht="48">
      <c r="A155" s="902">
        <f>A153+1</f>
        <v>4</v>
      </c>
      <c r="B155" s="521" t="s">
        <v>629</v>
      </c>
      <c r="C155" s="517" t="s">
        <v>681</v>
      </c>
      <c r="D155" s="518">
        <v>2</v>
      </c>
      <c r="E155" s="519"/>
      <c r="F155" s="401" t="str">
        <f t="shared" si="7"/>
        <v> </v>
      </c>
    </row>
    <row r="156" spans="1:6" ht="84.75" thickBot="1">
      <c r="A156" s="932">
        <f>A155+1</f>
        <v>5</v>
      </c>
      <c r="B156" s="565" t="s">
        <v>630</v>
      </c>
      <c r="C156" s="564" t="s">
        <v>681</v>
      </c>
      <c r="D156" s="566">
        <v>2</v>
      </c>
      <c r="E156" s="553"/>
      <c r="F156" s="404" t="str">
        <f t="shared" si="7"/>
        <v> </v>
      </c>
    </row>
    <row r="157" spans="1:6" ht="24.75" customHeight="1" thickBot="1">
      <c r="A157" s="548"/>
      <c r="B157" s="931" t="str">
        <f>CONCATENATE("SKUPAJ:  ",B148)</f>
        <v>SKUPAJ:  XI. ZUNANJA OPREMA</v>
      </c>
      <c r="C157" s="549"/>
      <c r="D157" s="550"/>
      <c r="E157" s="551"/>
      <c r="F157" s="552">
        <f>SUM(F151:F156)</f>
        <v>0</v>
      </c>
    </row>
    <row r="158" spans="1:6" ht="12">
      <c r="A158" s="927"/>
      <c r="B158" s="917"/>
      <c r="C158" s="545"/>
      <c r="D158" s="546"/>
      <c r="E158" s="547"/>
      <c r="F158" s="547"/>
    </row>
    <row r="159" spans="1:6" ht="12.75">
      <c r="A159" s="881"/>
      <c r="B159" s="895" t="s">
        <v>631</v>
      </c>
      <c r="C159" s="517" t="s">
        <v>1121</v>
      </c>
      <c r="D159" s="518" t="s">
        <v>1139</v>
      </c>
      <c r="E159" s="519"/>
      <c r="F159" s="519"/>
    </row>
    <row r="160" spans="1:6" ht="12">
      <c r="A160" s="881"/>
      <c r="B160" s="888"/>
      <c r="C160" s="517"/>
      <c r="D160" s="518"/>
      <c r="E160" s="519"/>
      <c r="F160" s="519"/>
    </row>
    <row r="161" spans="1:6" ht="24">
      <c r="A161" s="515">
        <v>1</v>
      </c>
      <c r="B161" s="543" t="s">
        <v>632</v>
      </c>
      <c r="C161" s="544" t="s">
        <v>681</v>
      </c>
      <c r="D161" s="903">
        <v>1</v>
      </c>
      <c r="E161" s="354"/>
      <c r="F161" s="401" t="str">
        <f aca="true" t="shared" si="8" ref="F161:F174">IF(($D161*E161)=0," ",($D161*E161))</f>
        <v> </v>
      </c>
    </row>
    <row r="162" spans="1:6" ht="36">
      <c r="A162" s="881">
        <f>A161+1</f>
        <v>2</v>
      </c>
      <c r="B162" s="543" t="s">
        <v>633</v>
      </c>
      <c r="C162" s="544" t="s">
        <v>681</v>
      </c>
      <c r="D162" s="903">
        <v>1</v>
      </c>
      <c r="E162" s="354"/>
      <c r="F162" s="401" t="str">
        <f t="shared" si="8"/>
        <v> </v>
      </c>
    </row>
    <row r="163" spans="1:6" ht="36">
      <c r="A163" s="881">
        <f>A162+1</f>
        <v>3</v>
      </c>
      <c r="B163" s="543" t="s">
        <v>634</v>
      </c>
      <c r="C163" s="544"/>
      <c r="D163" s="903"/>
      <c r="E163" s="354"/>
      <c r="F163" s="401"/>
    </row>
    <row r="164" spans="1:6" ht="12">
      <c r="A164" s="881" t="s">
        <v>554</v>
      </c>
      <c r="B164" s="543" t="s">
        <v>635</v>
      </c>
      <c r="C164" s="544" t="s">
        <v>681</v>
      </c>
      <c r="D164" s="903">
        <v>2</v>
      </c>
      <c r="E164" s="354"/>
      <c r="F164" s="401" t="str">
        <f t="shared" si="8"/>
        <v> </v>
      </c>
    </row>
    <row r="165" spans="1:6" ht="60">
      <c r="A165" s="904">
        <f>A163+1</f>
        <v>4</v>
      </c>
      <c r="B165" s="543" t="s">
        <v>636</v>
      </c>
      <c r="C165" s="544"/>
      <c r="D165" s="903"/>
      <c r="E165" s="354"/>
      <c r="F165" s="401"/>
    </row>
    <row r="166" spans="1:6" ht="12">
      <c r="A166" s="515" t="s">
        <v>554</v>
      </c>
      <c r="B166" s="543" t="s">
        <v>637</v>
      </c>
      <c r="C166" s="544" t="s">
        <v>681</v>
      </c>
      <c r="D166" s="903">
        <v>1</v>
      </c>
      <c r="E166" s="354"/>
      <c r="F166" s="401" t="str">
        <f t="shared" si="8"/>
        <v> </v>
      </c>
    </row>
    <row r="167" spans="1:6" ht="48">
      <c r="A167" s="902">
        <f>A165+1</f>
        <v>5</v>
      </c>
      <c r="B167" s="543" t="s">
        <v>638</v>
      </c>
      <c r="C167" s="544"/>
      <c r="D167" s="903"/>
      <c r="E167" s="354"/>
      <c r="F167" s="401" t="str">
        <f t="shared" si="8"/>
        <v> </v>
      </c>
    </row>
    <row r="168" spans="1:6" ht="12">
      <c r="A168" s="881" t="s">
        <v>554</v>
      </c>
      <c r="B168" s="543" t="s">
        <v>639</v>
      </c>
      <c r="C168" s="544" t="s">
        <v>1138</v>
      </c>
      <c r="D168" s="903">
        <v>7</v>
      </c>
      <c r="E168" s="354"/>
      <c r="F168" s="401" t="str">
        <f t="shared" si="8"/>
        <v> </v>
      </c>
    </row>
    <row r="169" spans="1:6" ht="48">
      <c r="A169" s="902">
        <f>A167+1</f>
        <v>6</v>
      </c>
      <c r="B169" s="888" t="s">
        <v>640</v>
      </c>
      <c r="C169" s="544"/>
      <c r="D169" s="903"/>
      <c r="E169" s="354"/>
      <c r="F169" s="401"/>
    </row>
    <row r="170" spans="1:6" ht="24">
      <c r="A170" s="881" t="s">
        <v>554</v>
      </c>
      <c r="B170" s="896" t="s">
        <v>641</v>
      </c>
      <c r="C170" s="544" t="s">
        <v>1138</v>
      </c>
      <c r="D170" s="903">
        <v>13</v>
      </c>
      <c r="E170" s="354"/>
      <c r="F170" s="401" t="str">
        <f t="shared" si="8"/>
        <v> </v>
      </c>
    </row>
    <row r="171" spans="1:6" ht="24">
      <c r="A171" s="902">
        <f>A169+1</f>
        <v>7</v>
      </c>
      <c r="B171" s="905" t="s">
        <v>642</v>
      </c>
      <c r="C171" s="544"/>
      <c r="D171" s="903"/>
      <c r="E171" s="354"/>
      <c r="F171" s="401"/>
    </row>
    <row r="172" spans="1:6" ht="12">
      <c r="A172" s="881" t="s">
        <v>554</v>
      </c>
      <c r="B172" s="530" t="s">
        <v>643</v>
      </c>
      <c r="C172" s="544" t="s">
        <v>1122</v>
      </c>
      <c r="D172" s="903">
        <v>2</v>
      </c>
      <c r="E172" s="354"/>
      <c r="F172" s="401" t="str">
        <f t="shared" si="8"/>
        <v> </v>
      </c>
    </row>
    <row r="173" spans="1:6" ht="48">
      <c r="A173" s="881">
        <f>A171+1</f>
        <v>8</v>
      </c>
      <c r="B173" s="888" t="s">
        <v>644</v>
      </c>
      <c r="C173" s="517" t="s">
        <v>681</v>
      </c>
      <c r="D173" s="518">
        <v>1</v>
      </c>
      <c r="E173" s="519"/>
      <c r="F173" s="401" t="str">
        <f t="shared" si="8"/>
        <v> </v>
      </c>
    </row>
    <row r="174" spans="1:6" ht="24.75" thickBot="1">
      <c r="A174" s="923">
        <f>A173+1</f>
        <v>9</v>
      </c>
      <c r="B174" s="567" t="s">
        <v>645</v>
      </c>
      <c r="C174" s="564" t="s">
        <v>681</v>
      </c>
      <c r="D174" s="566">
        <v>1</v>
      </c>
      <c r="E174" s="553"/>
      <c r="F174" s="404" t="str">
        <f t="shared" si="8"/>
        <v> </v>
      </c>
    </row>
    <row r="175" spans="1:6" ht="26.25" customHeight="1" thickBot="1">
      <c r="A175" s="548"/>
      <c r="B175" s="931" t="str">
        <f>CONCATENATE("SKUPAJ:  ",B159)</f>
        <v>SKUPAJ:  XII. SIGNALIZACIJA</v>
      </c>
      <c r="C175" s="549"/>
      <c r="D175" s="550"/>
      <c r="E175" s="551"/>
      <c r="F175" s="552">
        <f>SUM(F161:F174)</f>
        <v>0</v>
      </c>
    </row>
    <row r="176" spans="1:2" ht="12">
      <c r="A176" s="871"/>
      <c r="B176" s="872"/>
    </row>
    <row r="177" spans="1:2" ht="12">
      <c r="A177" s="871"/>
      <c r="B177" s="872"/>
    </row>
    <row r="178" spans="1:2" ht="12">
      <c r="A178" s="871" t="s">
        <v>1139</v>
      </c>
      <c r="B178" s="872"/>
    </row>
    <row r="179" spans="1:3" ht="12.75">
      <c r="A179" s="871"/>
      <c r="B179" s="872"/>
      <c r="C179" s="489" t="s">
        <v>646</v>
      </c>
    </row>
    <row r="180" spans="1:3" ht="12.75">
      <c r="A180" s="871"/>
      <c r="B180" s="872"/>
      <c r="C180" s="490"/>
    </row>
    <row r="181" spans="1:2" ht="12">
      <c r="A181" s="871"/>
      <c r="B181" s="872"/>
    </row>
    <row r="182" spans="1:2" ht="12.75" thickBot="1">
      <c r="A182" s="871"/>
      <c r="B182" s="872"/>
    </row>
    <row r="183" spans="1:6" ht="20.25" customHeight="1">
      <c r="A183" s="871" t="s">
        <v>1139</v>
      </c>
      <c r="B183" s="873" t="str">
        <f>+B8</f>
        <v>I. PREDDELA IN ZAKLJUČNA DELA</v>
      </c>
      <c r="C183" s="491" t="s">
        <v>1121</v>
      </c>
      <c r="D183" s="492" t="s">
        <v>1139</v>
      </c>
      <c r="E183" s="493" t="s">
        <v>1121</v>
      </c>
      <c r="F183" s="494">
        <f>+F19</f>
        <v>0</v>
      </c>
    </row>
    <row r="184" spans="1:6" ht="20.25" customHeight="1">
      <c r="A184" s="871" t="s">
        <v>1139</v>
      </c>
      <c r="B184" s="874" t="str">
        <f>+B21</f>
        <v>II. GEODETSKA DELA</v>
      </c>
      <c r="C184" s="495" t="s">
        <v>1121</v>
      </c>
      <c r="D184" s="496" t="s">
        <v>1139</v>
      </c>
      <c r="E184" s="497" t="s">
        <v>1121</v>
      </c>
      <c r="F184" s="498">
        <f>+F28</f>
        <v>0</v>
      </c>
    </row>
    <row r="185" spans="1:6" ht="20.25" customHeight="1">
      <c r="A185" s="871" t="s">
        <v>1139</v>
      </c>
      <c r="B185" s="874" t="str">
        <f>+B30</f>
        <v>III. RUŠITVENA DELA</v>
      </c>
      <c r="C185" s="495" t="s">
        <v>1121</v>
      </c>
      <c r="D185" s="496" t="s">
        <v>1139</v>
      </c>
      <c r="E185" s="497" t="s">
        <v>1121</v>
      </c>
      <c r="F185" s="498">
        <f>+F38</f>
        <v>0</v>
      </c>
    </row>
    <row r="186" spans="1:6" ht="20.25" customHeight="1">
      <c r="A186" s="871" t="s">
        <v>1139</v>
      </c>
      <c r="B186" s="874" t="str">
        <f>+B40</f>
        <v>IV. ZEMELJSKA DELA</v>
      </c>
      <c r="C186" s="495" t="s">
        <v>1121</v>
      </c>
      <c r="D186" s="496" t="s">
        <v>1139</v>
      </c>
      <c r="E186" s="497" t="s">
        <v>1121</v>
      </c>
      <c r="F186" s="498">
        <f>+F54</f>
        <v>0</v>
      </c>
    </row>
    <row r="187" spans="1:6" ht="20.25" customHeight="1">
      <c r="A187" s="871" t="s">
        <v>1139</v>
      </c>
      <c r="B187" s="874" t="str">
        <f>+B56</f>
        <v>V. ZGORNJI USTROJ</v>
      </c>
      <c r="C187" s="495" t="s">
        <v>1121</v>
      </c>
      <c r="D187" s="496" t="s">
        <v>1139</v>
      </c>
      <c r="E187" s="497" t="s">
        <v>1121</v>
      </c>
      <c r="F187" s="498">
        <f>+F63</f>
        <v>0</v>
      </c>
    </row>
    <row r="188" spans="1:6" ht="20.25" customHeight="1">
      <c r="A188" s="871" t="s">
        <v>1139</v>
      </c>
      <c r="B188" s="874" t="str">
        <f>+B65</f>
        <v>VI. ASFALTERSKA DELA</v>
      </c>
      <c r="C188" s="495" t="s">
        <v>1121</v>
      </c>
      <c r="D188" s="496" t="s">
        <v>1139</v>
      </c>
      <c r="E188" s="497" t="s">
        <v>1121</v>
      </c>
      <c r="F188" s="498">
        <f>+F70</f>
        <v>0</v>
      </c>
    </row>
    <row r="189" spans="1:6" ht="20.25" customHeight="1">
      <c r="A189" s="871" t="s">
        <v>1139</v>
      </c>
      <c r="B189" s="875" t="str">
        <f>+B72</f>
        <v>VII. ZIDARSKA DELA</v>
      </c>
      <c r="C189" s="499" t="s">
        <v>1121</v>
      </c>
      <c r="D189" s="500" t="s">
        <v>1139</v>
      </c>
      <c r="E189" s="501" t="s">
        <v>1121</v>
      </c>
      <c r="F189" s="502">
        <f>+F80</f>
        <v>0</v>
      </c>
    </row>
    <row r="190" spans="1:6" ht="20.25" customHeight="1">
      <c r="A190" s="871"/>
      <c r="B190" s="874" t="str">
        <f>+B82</f>
        <v>VIII. BETONSKA DELA</v>
      </c>
      <c r="C190" s="495"/>
      <c r="D190" s="496"/>
      <c r="E190" s="497"/>
      <c r="F190" s="498">
        <f>+F98</f>
        <v>0</v>
      </c>
    </row>
    <row r="191" spans="1:6" ht="20.25" customHeight="1">
      <c r="A191" s="871"/>
      <c r="B191" s="874" t="str">
        <f>+B100</f>
        <v>IX. KANALIZACIJA</v>
      </c>
      <c r="C191" s="495"/>
      <c r="D191" s="496"/>
      <c r="E191" s="497"/>
      <c r="F191" s="498">
        <f>+F137</f>
        <v>0</v>
      </c>
    </row>
    <row r="192" spans="1:6" ht="20.25" customHeight="1">
      <c r="A192" s="871"/>
      <c r="B192" s="874" t="str">
        <f>+B139</f>
        <v>X. HORTIKULTURA</v>
      </c>
      <c r="C192" s="495"/>
      <c r="D192" s="496"/>
      <c r="E192" s="497"/>
      <c r="F192" s="498">
        <f>F146</f>
        <v>0</v>
      </c>
    </row>
    <row r="193" spans="1:6" ht="20.25" customHeight="1">
      <c r="A193" s="871"/>
      <c r="B193" s="874" t="str">
        <f>B148</f>
        <v>XI. ZUNANJA OPREMA</v>
      </c>
      <c r="C193" s="495"/>
      <c r="D193" s="496"/>
      <c r="E193" s="497"/>
      <c r="F193" s="498">
        <f>+F157</f>
        <v>0</v>
      </c>
    </row>
    <row r="194" spans="1:6" ht="20.25" customHeight="1" thickBot="1">
      <c r="A194" s="871"/>
      <c r="B194" s="874" t="str">
        <f>B159</f>
        <v>XII. SIGNALIZACIJA</v>
      </c>
      <c r="C194" s="495"/>
      <c r="D194" s="496"/>
      <c r="E194" s="497"/>
      <c r="F194" s="498">
        <f>+F175</f>
        <v>0</v>
      </c>
    </row>
    <row r="195" spans="1:6" ht="20.25" customHeight="1" thickTop="1">
      <c r="A195" s="871" t="s">
        <v>1139</v>
      </c>
      <c r="B195" s="876" t="s">
        <v>1295</v>
      </c>
      <c r="C195" s="877" t="s">
        <v>1121</v>
      </c>
      <c r="D195" s="878" t="s">
        <v>1139</v>
      </c>
      <c r="E195" s="879" t="s">
        <v>1121</v>
      </c>
      <c r="F195" s="880">
        <f>SUM(F183:F194)</f>
        <v>0</v>
      </c>
    </row>
  </sheetData>
  <sheetProtection password="CA21" sheet="1" objects="1" scenarios="1"/>
  <protectedRanges>
    <protectedRange sqref="E1:E3 E6:E65444" name="Obseg1"/>
  </protectedRanges>
  <mergeCells count="3">
    <mergeCell ref="A84:A90"/>
    <mergeCell ref="A91:A97"/>
    <mergeCell ref="A102:A103"/>
  </mergeCells>
  <printOptions/>
  <pageMargins left="0.7086614173228347" right="0.7086614173228347" top="0.7480314960629921" bottom="0.7480314960629921" header="0.31496062992125984" footer="0.31496062992125984"/>
  <pageSetup horizontalDpi="300" verticalDpi="300" orientation="portrait" paperSize="9" r:id="rId1"/>
  <headerFooter>
    <oddFooter>&amp;L&amp;"Tahoma,Navadno"Razpisna dokumentacija - GRADNJE: POGLAVJE 4&amp;R&amp;"Tahoma,Navadno"&amp;P</oddFooter>
  </headerFooter>
  <rowBreaks count="9" manualBreakCount="9">
    <brk id="12" max="5" man="1"/>
    <brk id="16" max="5" man="1"/>
    <brk id="24" max="5" man="1"/>
    <brk id="34" max="5" man="1"/>
    <brk id="38" max="5" man="1"/>
    <brk id="45" max="5" man="1"/>
    <brk id="62" max="5" man="1"/>
    <brk id="84" max="5" man="1"/>
    <brk id="119" max="5" man="1"/>
  </rowBreaks>
</worksheet>
</file>

<file path=xl/worksheets/sheet4.xml><?xml version="1.0" encoding="utf-8"?>
<worksheet xmlns="http://schemas.openxmlformats.org/spreadsheetml/2006/main" xmlns:r="http://schemas.openxmlformats.org/officeDocument/2006/relationships">
  <sheetPr>
    <tabColor rgb="FF00B050"/>
  </sheetPr>
  <dimension ref="A4:IU28"/>
  <sheetViews>
    <sheetView zoomScalePageLayoutView="0" workbookViewId="0" topLeftCell="A1">
      <selection activeCell="F19" sqref="F19"/>
    </sheetView>
  </sheetViews>
  <sheetFormatPr defaultColWidth="9.00390625" defaultRowHeight="12"/>
  <cols>
    <col min="1" max="1" width="4.25390625" style="79" customWidth="1"/>
    <col min="2" max="2" width="40.75390625" style="41" customWidth="1"/>
    <col min="3" max="3" width="4.75390625" style="47" customWidth="1"/>
    <col min="4" max="4" width="7.75390625" style="80" customWidth="1"/>
    <col min="5" max="5" width="15.75390625" style="48" customWidth="1"/>
    <col min="6" max="6" width="15.375" style="48" customWidth="1"/>
    <col min="7" max="7" width="9.00390625" style="78" customWidth="1"/>
    <col min="8" max="16384" width="9.00390625" style="78" customWidth="1"/>
  </cols>
  <sheetData>
    <row r="4" spans="1:14" s="86" customFormat="1" ht="19.5" customHeight="1">
      <c r="A4" s="81" t="s">
        <v>1139</v>
      </c>
      <c r="B4" s="82"/>
      <c r="C4" s="83" t="s">
        <v>871</v>
      </c>
      <c r="D4" s="84"/>
      <c r="E4" s="85"/>
      <c r="F4" s="85"/>
      <c r="L4" s="87"/>
      <c r="M4" s="88"/>
      <c r="N4" s="89"/>
    </row>
    <row r="5" spans="1:6" s="86" customFormat="1" ht="19.5" customHeight="1">
      <c r="A5" s="81" t="s">
        <v>1139</v>
      </c>
      <c r="B5" s="82"/>
      <c r="C5" s="90"/>
      <c r="D5" s="84"/>
      <c r="E5" s="85"/>
      <c r="F5" s="85"/>
    </row>
    <row r="6" spans="1:6" s="86" customFormat="1" ht="19.5" customHeight="1">
      <c r="A6" s="81"/>
      <c r="B6" s="82"/>
      <c r="C6" s="83" t="s">
        <v>1136</v>
      </c>
      <c r="D6" s="84"/>
      <c r="E6" s="85"/>
      <c r="F6" s="85"/>
    </row>
    <row r="7" spans="1:6" s="86" customFormat="1" ht="19.5" customHeight="1">
      <c r="A7" s="81"/>
      <c r="B7" s="82"/>
      <c r="C7" s="91"/>
      <c r="D7" s="84"/>
      <c r="E7" s="85"/>
      <c r="F7" s="85"/>
    </row>
    <row r="8" spans="1:6" s="86" customFormat="1" ht="19.5" customHeight="1">
      <c r="A8" s="81"/>
      <c r="B8" s="82"/>
      <c r="C8" s="166" t="s">
        <v>926</v>
      </c>
      <c r="D8" s="84"/>
      <c r="E8" s="85"/>
      <c r="F8" s="85"/>
    </row>
    <row r="9" spans="1:6" s="86" customFormat="1" ht="19.5" customHeight="1">
      <c r="A9" s="81"/>
      <c r="B9" s="92"/>
      <c r="C9" s="93"/>
      <c r="D9" s="94"/>
      <c r="E9" s="95"/>
      <c r="F9" s="95"/>
    </row>
    <row r="10" spans="1:6" s="86" customFormat="1" ht="19.5" customHeight="1">
      <c r="A10" s="81"/>
      <c r="B10" s="92"/>
      <c r="C10" s="93"/>
      <c r="D10" s="94"/>
      <c r="E10" s="95"/>
      <c r="F10" s="95"/>
    </row>
    <row r="11" spans="1:6" s="86" customFormat="1" ht="19.5" customHeight="1" thickBot="1">
      <c r="A11" s="81"/>
      <c r="B11" s="92"/>
      <c r="C11" s="93"/>
      <c r="D11" s="94"/>
      <c r="E11" s="95"/>
      <c r="F11" s="95"/>
    </row>
    <row r="12" spans="1:255" s="102" customFormat="1" ht="18" customHeight="1">
      <c r="A12" s="81" t="str">
        <f>'[1]MOČ'!A32</f>
        <v>1.</v>
      </c>
      <c r="B12" s="96" t="str">
        <f>'[1]MOČ'!B32</f>
        <v>MOČ</v>
      </c>
      <c r="C12" s="97"/>
      <c r="D12" s="98"/>
      <c r="E12" s="99"/>
      <c r="F12" s="100">
        <f>'moč '!F236</f>
        <v>0</v>
      </c>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c r="FL12" s="101"/>
      <c r="FM12" s="101"/>
      <c r="FN12" s="101"/>
      <c r="FO12" s="101"/>
      <c r="FP12" s="101"/>
      <c r="FQ12" s="101"/>
      <c r="FR12" s="101"/>
      <c r="FS12" s="101"/>
      <c r="FT12" s="101"/>
      <c r="FU12" s="101"/>
      <c r="FV12" s="101"/>
      <c r="FW12" s="101"/>
      <c r="FX12" s="101"/>
      <c r="FY12" s="101"/>
      <c r="FZ12" s="101"/>
      <c r="GA12" s="101"/>
      <c r="GB12" s="101"/>
      <c r="GC12" s="101"/>
      <c r="GD12" s="101"/>
      <c r="GE12" s="101"/>
      <c r="GF12" s="101"/>
      <c r="GG12" s="101"/>
      <c r="GH12" s="101"/>
      <c r="GI12" s="101"/>
      <c r="GJ12" s="101"/>
      <c r="GK12" s="101"/>
      <c r="GL12" s="101"/>
      <c r="GM12" s="101"/>
      <c r="GN12" s="101"/>
      <c r="GO12" s="101"/>
      <c r="GP12" s="101"/>
      <c r="GQ12" s="101"/>
      <c r="GR12" s="101"/>
      <c r="GS12" s="101"/>
      <c r="GT12" s="101"/>
      <c r="GU12" s="101"/>
      <c r="GV12" s="101"/>
      <c r="GW12" s="101"/>
      <c r="GX12" s="101"/>
      <c r="GY12" s="101"/>
      <c r="GZ12" s="101"/>
      <c r="HA12" s="101"/>
      <c r="HB12" s="101"/>
      <c r="HC12" s="101"/>
      <c r="HD12" s="101"/>
      <c r="HE12" s="101"/>
      <c r="HF12" s="101"/>
      <c r="HG12" s="101"/>
      <c r="HH12" s="101"/>
      <c r="HI12" s="101"/>
      <c r="HJ12" s="101"/>
      <c r="HK12" s="101"/>
      <c r="HL12" s="101"/>
      <c r="HM12" s="101"/>
      <c r="HN12" s="101"/>
      <c r="HO12" s="101"/>
      <c r="HP12" s="101"/>
      <c r="HQ12" s="101"/>
      <c r="HR12" s="101"/>
      <c r="HS12" s="101"/>
      <c r="HT12" s="101"/>
      <c r="HU12" s="101"/>
      <c r="HV12" s="101"/>
      <c r="HW12" s="101"/>
      <c r="HX12" s="101"/>
      <c r="HY12" s="101"/>
      <c r="HZ12" s="101"/>
      <c r="IA12" s="101"/>
      <c r="IB12" s="101"/>
      <c r="IC12" s="101"/>
      <c r="ID12" s="101"/>
      <c r="IE12" s="101"/>
      <c r="IF12" s="101"/>
      <c r="IG12" s="101"/>
      <c r="IH12" s="101"/>
      <c r="II12" s="101"/>
      <c r="IJ12" s="101"/>
      <c r="IK12" s="101"/>
      <c r="IL12" s="101"/>
      <c r="IM12" s="101"/>
      <c r="IN12" s="101"/>
      <c r="IO12" s="101"/>
      <c r="IP12" s="101"/>
      <c r="IQ12" s="101"/>
      <c r="IR12" s="101"/>
      <c r="IS12" s="101"/>
      <c r="IT12" s="101"/>
      <c r="IU12" s="101"/>
    </row>
    <row r="13" spans="1:255" s="102" customFormat="1" ht="18" customHeight="1">
      <c r="A13" s="81" t="s">
        <v>873</v>
      </c>
      <c r="B13" s="103" t="str">
        <f>'[1]RAZSVETLJAVA'!B7</f>
        <v>RAZSVETLJAVA</v>
      </c>
      <c r="C13" s="104"/>
      <c r="D13" s="105"/>
      <c r="E13" s="106"/>
      <c r="F13" s="108">
        <f>'razsvetljava '!F78</f>
        <v>0</v>
      </c>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1"/>
      <c r="GA13" s="101"/>
      <c r="GB13" s="101"/>
      <c r="GC13" s="101"/>
      <c r="GD13" s="101"/>
      <c r="GE13" s="101"/>
      <c r="GF13" s="101"/>
      <c r="GG13" s="101"/>
      <c r="GH13" s="101"/>
      <c r="GI13" s="101"/>
      <c r="GJ13" s="101"/>
      <c r="GK13" s="101"/>
      <c r="GL13" s="101"/>
      <c r="GM13" s="101"/>
      <c r="GN13" s="101"/>
      <c r="GO13" s="101"/>
      <c r="GP13" s="101"/>
      <c r="GQ13" s="101"/>
      <c r="GR13" s="101"/>
      <c r="GS13" s="101"/>
      <c r="GT13" s="101"/>
      <c r="GU13" s="101"/>
      <c r="GV13" s="101"/>
      <c r="GW13" s="101"/>
      <c r="GX13" s="101"/>
      <c r="GY13" s="101"/>
      <c r="GZ13" s="101"/>
      <c r="HA13" s="101"/>
      <c r="HB13" s="101"/>
      <c r="HC13" s="101"/>
      <c r="HD13" s="101"/>
      <c r="HE13" s="101"/>
      <c r="HF13" s="101"/>
      <c r="HG13" s="101"/>
      <c r="HH13" s="101"/>
      <c r="HI13" s="101"/>
      <c r="HJ13" s="101"/>
      <c r="HK13" s="101"/>
      <c r="HL13" s="101"/>
      <c r="HM13" s="101"/>
      <c r="HN13" s="101"/>
      <c r="HO13" s="101"/>
      <c r="HP13" s="101"/>
      <c r="HQ13" s="101"/>
      <c r="HR13" s="101"/>
      <c r="HS13" s="101"/>
      <c r="HT13" s="101"/>
      <c r="HU13" s="101"/>
      <c r="HV13" s="101"/>
      <c r="HW13" s="101"/>
      <c r="HX13" s="101"/>
      <c r="HY13" s="101"/>
      <c r="HZ13" s="101"/>
      <c r="IA13" s="101"/>
      <c r="IB13" s="101"/>
      <c r="IC13" s="101"/>
      <c r="ID13" s="101"/>
      <c r="IE13" s="101"/>
      <c r="IF13" s="101"/>
      <c r="IG13" s="101"/>
      <c r="IH13" s="101"/>
      <c r="II13" s="101"/>
      <c r="IJ13" s="101"/>
      <c r="IK13" s="101"/>
      <c r="IL13" s="101"/>
      <c r="IM13" s="101"/>
      <c r="IN13" s="101"/>
      <c r="IO13" s="101"/>
      <c r="IP13" s="101"/>
      <c r="IQ13" s="101"/>
      <c r="IR13" s="101"/>
      <c r="IS13" s="101"/>
      <c r="IT13" s="101"/>
      <c r="IU13" s="101"/>
    </row>
    <row r="14" spans="1:255" s="102" customFormat="1" ht="18" customHeight="1">
      <c r="A14" s="81" t="s">
        <v>874</v>
      </c>
      <c r="B14" s="103" t="str">
        <f>'[1]ŠIBKI_TOK'!B7</f>
        <v>UNIVERZALNO OŽIČENJE</v>
      </c>
      <c r="C14" s="104"/>
      <c r="D14" s="105"/>
      <c r="E14" s="106"/>
      <c r="F14" s="108">
        <f>'šibki tok'!F45</f>
        <v>0</v>
      </c>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row>
    <row r="15" spans="1:255" s="102" customFormat="1" ht="18" customHeight="1">
      <c r="A15" s="81" t="s">
        <v>927</v>
      </c>
      <c r="B15" s="103" t="str">
        <f>'[1]ŠIBKI_TOK'!B77</f>
        <v>RTV INŠTALACIJA</v>
      </c>
      <c r="C15" s="104"/>
      <c r="D15" s="105"/>
      <c r="E15" s="106"/>
      <c r="F15" s="108">
        <f>'šibki tok'!F63</f>
        <v>0</v>
      </c>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row>
    <row r="16" spans="1:255" s="102" customFormat="1" ht="18" customHeight="1">
      <c r="A16" s="81" t="s">
        <v>928</v>
      </c>
      <c r="B16" s="103" t="str">
        <f>'[1]ŠIBKI_TOK'!B133</f>
        <v>DOMOFON</v>
      </c>
      <c r="C16" s="104"/>
      <c r="D16" s="105"/>
      <c r="E16" s="106"/>
      <c r="F16" s="107">
        <f>'šibki tok'!F76</f>
        <v>0</v>
      </c>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c r="HI16" s="101"/>
      <c r="HJ16" s="101"/>
      <c r="HK16" s="101"/>
      <c r="HL16" s="101"/>
      <c r="HM16" s="101"/>
      <c r="HN16" s="101"/>
      <c r="HO16" s="101"/>
      <c r="HP16" s="101"/>
      <c r="HQ16" s="101"/>
      <c r="HR16" s="101"/>
      <c r="HS16" s="101"/>
      <c r="HT16" s="101"/>
      <c r="HU16" s="101"/>
      <c r="HV16" s="101"/>
      <c r="HW16" s="101"/>
      <c r="HX16" s="101"/>
      <c r="HY16" s="101"/>
      <c r="HZ16" s="101"/>
      <c r="IA16" s="101"/>
      <c r="IB16" s="101"/>
      <c r="IC16" s="101"/>
      <c r="ID16" s="101"/>
      <c r="IE16" s="101"/>
      <c r="IF16" s="101"/>
      <c r="IG16" s="101"/>
      <c r="IH16" s="101"/>
      <c r="II16" s="101"/>
      <c r="IJ16" s="101"/>
      <c r="IK16" s="101"/>
      <c r="IL16" s="101"/>
      <c r="IM16" s="101"/>
      <c r="IN16" s="101"/>
      <c r="IO16" s="101"/>
      <c r="IP16" s="101"/>
      <c r="IQ16" s="101"/>
      <c r="IR16" s="101"/>
      <c r="IS16" s="101"/>
      <c r="IT16" s="101"/>
      <c r="IU16" s="101"/>
    </row>
    <row r="17" spans="1:255" s="86" customFormat="1" ht="18" customHeight="1">
      <c r="A17" s="81" t="s">
        <v>929</v>
      </c>
      <c r="B17" s="103" t="str">
        <f>'[1]STRELOVOD,IZEN.POT.'!B7</f>
        <v>INŠTALACIJA ZA IZENAČEVANJE POTENCIALOV</v>
      </c>
      <c r="C17" s="104"/>
      <c r="D17" s="105"/>
      <c r="E17" s="106"/>
      <c r="F17" s="107">
        <f>'strelovod '!F26</f>
        <v>0</v>
      </c>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c r="IR17" s="114"/>
      <c r="IS17" s="114"/>
      <c r="IT17" s="114"/>
      <c r="IU17" s="114"/>
    </row>
    <row r="18" spans="1:255" s="86" customFormat="1" ht="18" customHeight="1">
      <c r="A18" s="81" t="s">
        <v>930</v>
      </c>
      <c r="B18" s="103" t="str">
        <f>'[1]STRELOVOD,IZEN.POT.'!B42</f>
        <v>STRELOVODNA INŠTALACIJA</v>
      </c>
      <c r="C18" s="104"/>
      <c r="D18" s="105"/>
      <c r="E18" s="106"/>
      <c r="F18" s="108">
        <f>'strelovod '!F44</f>
        <v>0</v>
      </c>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c r="IR18" s="114"/>
      <c r="IS18" s="114"/>
      <c r="IT18" s="114"/>
      <c r="IU18" s="114"/>
    </row>
    <row r="19" spans="1:255" s="102" customFormat="1" ht="18" customHeight="1">
      <c r="A19" s="81" t="s">
        <v>931</v>
      </c>
      <c r="B19" s="103" t="str">
        <f>'[1]POŽAR'!B7</f>
        <v>INSTALACIJA PROTIPOŽARNEGA VAROVANJA</v>
      </c>
      <c r="C19" s="104"/>
      <c r="D19" s="105"/>
      <c r="E19" s="106"/>
      <c r="F19" s="108">
        <f>'požar '!F44</f>
        <v>0</v>
      </c>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row>
    <row r="20" spans="1:255" s="102" customFormat="1" ht="18" customHeight="1">
      <c r="A20" s="81" t="s">
        <v>932</v>
      </c>
      <c r="B20" s="168" t="str">
        <f>'[1]GRADBENA DELA'!B8</f>
        <v>GRADBENA DELA</v>
      </c>
      <c r="C20" s="169"/>
      <c r="D20" s="94"/>
      <c r="E20" s="170"/>
      <c r="F20" s="171">
        <f>'gradbena dela EI '!F19</f>
        <v>0</v>
      </c>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01"/>
      <c r="FE20" s="101"/>
      <c r="FF20" s="101"/>
      <c r="FG20" s="101"/>
      <c r="FH20" s="101"/>
      <c r="FI20" s="101"/>
      <c r="FJ20" s="101"/>
      <c r="FK20" s="101"/>
      <c r="FL20" s="101"/>
      <c r="FM20" s="101"/>
      <c r="FN20" s="101"/>
      <c r="FO20" s="101"/>
      <c r="FP20" s="101"/>
      <c r="FQ20" s="101"/>
      <c r="FR20" s="101"/>
      <c r="FS20" s="101"/>
      <c r="FT20" s="101"/>
      <c r="FU20" s="101"/>
      <c r="FV20" s="101"/>
      <c r="FW20" s="101"/>
      <c r="FX20" s="101"/>
      <c r="FY20" s="101"/>
      <c r="FZ20" s="101"/>
      <c r="GA20" s="101"/>
      <c r="GB20" s="101"/>
      <c r="GC20" s="101"/>
      <c r="GD20" s="101"/>
      <c r="GE20" s="101"/>
      <c r="GF20" s="101"/>
      <c r="GG20" s="101"/>
      <c r="GH20" s="101"/>
      <c r="GI20" s="101"/>
      <c r="GJ20" s="101"/>
      <c r="GK20" s="101"/>
      <c r="GL20" s="101"/>
      <c r="GM20" s="101"/>
      <c r="GN20" s="101"/>
      <c r="GO20" s="101"/>
      <c r="GP20" s="101"/>
      <c r="GQ20" s="101"/>
      <c r="GR20" s="101"/>
      <c r="GS20" s="101"/>
      <c r="GT20" s="101"/>
      <c r="GU20" s="101"/>
      <c r="GV20" s="101"/>
      <c r="GW20" s="101"/>
      <c r="GX20" s="101"/>
      <c r="GY20" s="101"/>
      <c r="GZ20" s="101"/>
      <c r="HA20" s="101"/>
      <c r="HB20" s="101"/>
      <c r="HC20" s="101"/>
      <c r="HD20" s="101"/>
      <c r="HE20" s="101"/>
      <c r="HF20" s="101"/>
      <c r="HG20" s="101"/>
      <c r="HH20" s="101"/>
      <c r="HI20" s="101"/>
      <c r="HJ20" s="101"/>
      <c r="HK20" s="101"/>
      <c r="HL20" s="101"/>
      <c r="HM20" s="101"/>
      <c r="HN20" s="101"/>
      <c r="HO20" s="101"/>
      <c r="HP20" s="101"/>
      <c r="HQ20" s="101"/>
      <c r="HR20" s="101"/>
      <c r="HS20" s="101"/>
      <c r="HT20" s="101"/>
      <c r="HU20" s="101"/>
      <c r="HV20" s="101"/>
      <c r="HW20" s="101"/>
      <c r="HX20" s="101"/>
      <c r="HY20" s="101"/>
      <c r="HZ20" s="101"/>
      <c r="IA20" s="101"/>
      <c r="IB20" s="101"/>
      <c r="IC20" s="101"/>
      <c r="ID20" s="101"/>
      <c r="IE20" s="101"/>
      <c r="IF20" s="101"/>
      <c r="IG20" s="101"/>
      <c r="IH20" s="101"/>
      <c r="II20" s="101"/>
      <c r="IJ20" s="101"/>
      <c r="IK20" s="101"/>
      <c r="IL20" s="101"/>
      <c r="IM20" s="101"/>
      <c r="IN20" s="101"/>
      <c r="IO20" s="101"/>
      <c r="IP20" s="101"/>
      <c r="IQ20" s="101"/>
      <c r="IR20" s="101"/>
      <c r="IS20" s="101"/>
      <c r="IT20" s="101"/>
      <c r="IU20" s="101"/>
    </row>
    <row r="21" spans="1:255" s="86" customFormat="1" ht="18" customHeight="1" thickBot="1">
      <c r="A21" s="81" t="s">
        <v>933</v>
      </c>
      <c r="B21" s="172" t="str">
        <f>'[1]SPLOŠNO'!B7</f>
        <v>SPLOŠNO</v>
      </c>
      <c r="C21" s="173"/>
      <c r="D21" s="174"/>
      <c r="E21" s="175"/>
      <c r="F21" s="176">
        <f>'splošno '!F16</f>
        <v>0</v>
      </c>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c r="IR21" s="114"/>
      <c r="IS21" s="114"/>
      <c r="IT21" s="114"/>
      <c r="IU21" s="114"/>
    </row>
    <row r="22" spans="1:255" s="86" customFormat="1" ht="18" customHeight="1" thickTop="1">
      <c r="A22" s="81"/>
      <c r="B22" s="109" t="s">
        <v>875</v>
      </c>
      <c r="C22" s="110"/>
      <c r="D22" s="111"/>
      <c r="E22" s="112"/>
      <c r="F22" s="113">
        <f>SUM(F12:F21)</f>
        <v>0</v>
      </c>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c r="IR22" s="114"/>
      <c r="IS22" s="114"/>
      <c r="IT22" s="114"/>
      <c r="IU22" s="114"/>
    </row>
    <row r="23" spans="1:6" s="86" customFormat="1" ht="19.5" customHeight="1">
      <c r="A23" s="115"/>
      <c r="B23" s="116"/>
      <c r="C23" s="117"/>
      <c r="D23" s="118"/>
      <c r="E23" s="119"/>
      <c r="F23" s="119"/>
    </row>
    <row r="24" spans="1:6" s="86" customFormat="1" ht="19.5" customHeight="1">
      <c r="A24" s="120"/>
      <c r="B24" s="116"/>
      <c r="C24" s="117"/>
      <c r="D24" s="118"/>
      <c r="E24" s="119"/>
      <c r="F24" s="119"/>
    </row>
    <row r="25" spans="1:6" s="86" customFormat="1" ht="19.5" customHeight="1">
      <c r="A25" s="120"/>
      <c r="B25" s="116"/>
      <c r="C25" s="117"/>
      <c r="D25" s="118"/>
      <c r="E25" s="119"/>
      <c r="F25" s="119"/>
    </row>
    <row r="26" spans="1:6" ht="13.5">
      <c r="A26" s="120"/>
      <c r="B26" s="121"/>
      <c r="C26" s="122"/>
      <c r="D26" s="123"/>
      <c r="E26" s="124"/>
      <c r="F26" s="124"/>
    </row>
    <row r="27" spans="2:6" ht="13.5">
      <c r="B27" s="125"/>
      <c r="C27" s="122"/>
      <c r="D27" s="126"/>
      <c r="E27" s="126"/>
      <c r="F27" s="126"/>
    </row>
    <row r="28" spans="2:6" ht="13.5">
      <c r="B28" s="121"/>
      <c r="C28" s="122"/>
      <c r="D28" s="126"/>
      <c r="E28" s="126"/>
      <c r="F28" s="126"/>
    </row>
  </sheetData>
  <sheetProtection password="CA21" sheet="1" objects="1" scenarios="1"/>
  <printOptions/>
  <pageMargins left="0.7086614173228347" right="0.7086614173228347" top="0.7480314960629921" bottom="0.7480314960629921" header="0.31496062992125984" footer="0.31496062992125984"/>
  <pageSetup horizontalDpi="300" verticalDpi="300" orientation="portrait" paperSize="9" r:id="rId1"/>
  <headerFooter>
    <oddFooter>&amp;LRazpisna dokumentacija - GRADNJE: POGLAVJE 4&amp;R&amp;P</oddFooter>
  </headerFooter>
</worksheet>
</file>

<file path=xl/worksheets/sheet5.xml><?xml version="1.0" encoding="utf-8"?>
<worksheet xmlns="http://schemas.openxmlformats.org/spreadsheetml/2006/main" xmlns:r="http://schemas.openxmlformats.org/officeDocument/2006/relationships">
  <sheetPr>
    <tabColor rgb="FF00B050"/>
  </sheetPr>
  <dimension ref="A1:U237"/>
  <sheetViews>
    <sheetView zoomScalePageLayoutView="0" workbookViewId="0" topLeftCell="A1">
      <selection activeCell="F20" sqref="F20"/>
    </sheetView>
  </sheetViews>
  <sheetFormatPr defaultColWidth="9.00390625" defaultRowHeight="12"/>
  <cols>
    <col min="1" max="1" width="4.375" style="735" customWidth="1"/>
    <col min="2" max="2" width="40.75390625" style="816" customWidth="1"/>
    <col min="3" max="3" width="4.75390625" style="365" customWidth="1"/>
    <col min="4" max="4" width="7.75390625" style="647" customWidth="1"/>
    <col min="5" max="5" width="15.75390625" style="649" customWidth="1"/>
    <col min="6" max="6" width="15.25390625" style="947" customWidth="1"/>
    <col min="7" max="7" width="14.875" style="239" customWidth="1"/>
    <col min="8" max="8" width="15.25390625" style="162" customWidth="1"/>
    <col min="9" max="9" width="15.25390625" style="37" customWidth="1"/>
    <col min="10" max="10" width="29.25390625" style="134" customWidth="1"/>
    <col min="11" max="13" width="9.00390625" style="134" customWidth="1"/>
    <col min="14" max="16384" width="9.00390625" style="78" customWidth="1"/>
  </cols>
  <sheetData>
    <row r="1" spans="1:11" s="66" customFormat="1" ht="13.5">
      <c r="A1" s="728"/>
      <c r="B1" s="633" t="s">
        <v>871</v>
      </c>
      <c r="C1" s="970"/>
      <c r="D1" s="632"/>
      <c r="E1" s="632"/>
      <c r="F1" s="599"/>
      <c r="G1" s="127"/>
      <c r="H1" s="37"/>
      <c r="I1" s="37"/>
      <c r="K1" s="67"/>
    </row>
    <row r="2" spans="1:11" s="66" customFormat="1" ht="12">
      <c r="A2" s="729"/>
      <c r="B2" s="634"/>
      <c r="C2" s="971"/>
      <c r="D2" s="634"/>
      <c r="E2" s="634"/>
      <c r="F2" s="599"/>
      <c r="G2" s="127"/>
      <c r="H2" s="37"/>
      <c r="I2" s="37"/>
      <c r="K2" s="67"/>
    </row>
    <row r="3" spans="1:11" s="66" customFormat="1" ht="25.5">
      <c r="A3" s="710"/>
      <c r="B3" s="602" t="s">
        <v>1175</v>
      </c>
      <c r="C3" s="657" t="s">
        <v>940</v>
      </c>
      <c r="D3" s="672" t="s">
        <v>1151</v>
      </c>
      <c r="E3" s="659" t="s">
        <v>405</v>
      </c>
      <c r="F3" s="660" t="s">
        <v>942</v>
      </c>
      <c r="G3" s="127"/>
      <c r="H3" s="37"/>
      <c r="I3" s="37"/>
      <c r="K3" s="67"/>
    </row>
    <row r="4" spans="1:13" s="1" customFormat="1" ht="12.75">
      <c r="A4" s="711"/>
      <c r="B4" s="190">
        <v>1</v>
      </c>
      <c r="C4" s="179">
        <v>2</v>
      </c>
      <c r="D4" s="191">
        <v>3</v>
      </c>
      <c r="E4" s="191">
        <v>4</v>
      </c>
      <c r="F4" s="192" t="s">
        <v>943</v>
      </c>
      <c r="G4" s="222"/>
      <c r="H4" s="129"/>
      <c r="I4" s="129"/>
      <c r="J4" s="130"/>
      <c r="K4" s="223"/>
      <c r="L4" s="223"/>
      <c r="M4" s="223"/>
    </row>
    <row r="5" spans="1:9" s="134" customFormat="1" ht="12">
      <c r="A5" s="711"/>
      <c r="B5" s="933"/>
      <c r="C5" s="363"/>
      <c r="D5" s="935"/>
      <c r="E5" s="936"/>
      <c r="F5" s="210"/>
      <c r="G5" s="133"/>
      <c r="H5" s="37"/>
      <c r="I5" s="37"/>
    </row>
    <row r="6" spans="1:9" s="134" customFormat="1" ht="12">
      <c r="A6" s="711"/>
      <c r="B6" s="933"/>
      <c r="C6" s="363"/>
      <c r="D6" s="935"/>
      <c r="E6" s="936"/>
      <c r="F6" s="210"/>
      <c r="G6" s="133"/>
      <c r="H6" s="37"/>
      <c r="I6" s="37"/>
    </row>
    <row r="7" spans="1:13" s="138" customFormat="1" ht="13.5">
      <c r="A7" s="948"/>
      <c r="B7" s="937" t="s">
        <v>944</v>
      </c>
      <c r="C7" s="975"/>
      <c r="D7" s="938"/>
      <c r="E7" s="939"/>
      <c r="F7" s="210"/>
      <c r="G7" s="225"/>
      <c r="H7" s="136"/>
      <c r="I7" s="37"/>
      <c r="J7" s="224"/>
      <c r="K7" s="137"/>
      <c r="L7" s="137"/>
      <c r="M7" s="137"/>
    </row>
    <row r="8" spans="1:10" ht="16.5">
      <c r="A8" s="948"/>
      <c r="B8" s="940"/>
      <c r="C8" s="975"/>
      <c r="D8" s="938"/>
      <c r="E8" s="939"/>
      <c r="F8" s="210"/>
      <c r="G8" s="143"/>
      <c r="H8" s="136"/>
      <c r="J8" s="226"/>
    </row>
    <row r="9" spans="1:10" ht="13.5">
      <c r="A9" s="948"/>
      <c r="B9" s="941" t="s">
        <v>879</v>
      </c>
      <c r="C9" s="976"/>
      <c r="D9" s="942"/>
      <c r="E9" s="771"/>
      <c r="F9" s="210"/>
      <c r="G9" s="143"/>
      <c r="H9" s="136"/>
      <c r="J9" s="226"/>
    </row>
    <row r="10" spans="1:10" ht="38.25" customHeight="1">
      <c r="A10" s="948"/>
      <c r="B10" s="1236" t="s">
        <v>934</v>
      </c>
      <c r="C10" s="1237"/>
      <c r="D10" s="1237"/>
      <c r="E10" s="1237"/>
      <c r="F10" s="1238"/>
      <c r="G10" s="143"/>
      <c r="H10" s="136"/>
      <c r="J10" s="226"/>
    </row>
    <row r="11" spans="1:10" ht="59.25" customHeight="1">
      <c r="A11" s="948"/>
      <c r="B11" s="1239" t="s">
        <v>935</v>
      </c>
      <c r="C11" s="1240"/>
      <c r="D11" s="1240"/>
      <c r="E11" s="1240"/>
      <c r="F11" s="1241"/>
      <c r="G11" s="143"/>
      <c r="H11" s="136"/>
      <c r="J11" s="226"/>
    </row>
    <row r="12" spans="1:10" ht="50.25" customHeight="1">
      <c r="A12" s="948"/>
      <c r="B12" s="1239" t="s">
        <v>936</v>
      </c>
      <c r="C12" s="1240"/>
      <c r="D12" s="1240"/>
      <c r="E12" s="1240"/>
      <c r="F12" s="1241"/>
      <c r="G12" s="143"/>
      <c r="H12" s="136"/>
      <c r="J12" s="226"/>
    </row>
    <row r="13" spans="1:10" ht="49.5" customHeight="1">
      <c r="A13" s="948"/>
      <c r="B13" s="1242" t="s">
        <v>648</v>
      </c>
      <c r="C13" s="1243"/>
      <c r="D13" s="1243"/>
      <c r="E13" s="1243"/>
      <c r="F13" s="1244"/>
      <c r="G13" s="143"/>
      <c r="H13" s="136"/>
      <c r="J13" s="226"/>
    </row>
    <row r="14" spans="1:10" ht="38.25" customHeight="1">
      <c r="A14" s="948"/>
      <c r="B14" s="1245" t="s">
        <v>880</v>
      </c>
      <c r="C14" s="1246"/>
      <c r="D14" s="1246"/>
      <c r="E14" s="1246"/>
      <c r="F14" s="1247"/>
      <c r="G14" s="143"/>
      <c r="H14" s="136"/>
      <c r="J14" s="226"/>
    </row>
    <row r="15" spans="1:10" ht="47.25" customHeight="1">
      <c r="A15" s="948"/>
      <c r="B15" s="1248" t="s">
        <v>906</v>
      </c>
      <c r="C15" s="1249"/>
      <c r="D15" s="1249"/>
      <c r="E15" s="1249"/>
      <c r="F15" s="1250"/>
      <c r="G15" s="143"/>
      <c r="H15" s="136"/>
      <c r="J15" s="226"/>
    </row>
    <row r="16" spans="1:10" ht="16.5">
      <c r="A16" s="948"/>
      <c r="B16" s="940"/>
      <c r="C16" s="975"/>
      <c r="D16" s="938"/>
      <c r="E16" s="939"/>
      <c r="F16" s="210"/>
      <c r="G16" s="143"/>
      <c r="H16" s="136"/>
      <c r="J16" s="226"/>
    </row>
    <row r="17" spans="1:16" s="49" customFormat="1" ht="12.75">
      <c r="A17" s="949" t="s">
        <v>881</v>
      </c>
      <c r="B17" s="789" t="s">
        <v>945</v>
      </c>
      <c r="C17" s="366"/>
      <c r="D17" s="943"/>
      <c r="E17" s="210"/>
      <c r="F17" s="210"/>
      <c r="G17" s="227"/>
      <c r="H17" s="136"/>
      <c r="I17" s="37"/>
      <c r="J17" s="36"/>
      <c r="K17" s="228"/>
      <c r="L17" s="228"/>
      <c r="M17" s="229"/>
      <c r="N17" s="10"/>
      <c r="O17" s="37"/>
      <c r="P17" s="144"/>
    </row>
    <row r="18" spans="1:15" s="49" customFormat="1" ht="12.75">
      <c r="A18" s="745"/>
      <c r="B18" s="639"/>
      <c r="C18" s="366"/>
      <c r="D18" s="943"/>
      <c r="E18" s="210"/>
      <c r="F18" s="210"/>
      <c r="G18" s="227"/>
      <c r="H18" s="136"/>
      <c r="I18" s="37"/>
      <c r="J18" s="144"/>
      <c r="K18" s="230"/>
      <c r="L18" s="37"/>
      <c r="M18" s="231"/>
      <c r="N18" s="165"/>
      <c r="O18" s="165"/>
    </row>
    <row r="19" spans="1:15" s="49" customFormat="1" ht="48">
      <c r="A19" s="1251">
        <f>1</f>
        <v>1</v>
      </c>
      <c r="B19" s="951" t="s">
        <v>946</v>
      </c>
      <c r="C19" s="366" t="s">
        <v>1121</v>
      </c>
      <c r="D19" s="943"/>
      <c r="E19" s="210"/>
      <c r="F19" s="210"/>
      <c r="G19" s="227"/>
      <c r="H19" s="136"/>
      <c r="I19" s="37"/>
      <c r="J19" s="144"/>
      <c r="K19" s="230"/>
      <c r="L19" s="231"/>
      <c r="M19" s="231"/>
      <c r="N19" s="165"/>
      <c r="O19" s="165"/>
    </row>
    <row r="20" spans="1:15" s="49" customFormat="1" ht="12.75">
      <c r="A20" s="1252"/>
      <c r="B20" s="951" t="s">
        <v>947</v>
      </c>
      <c r="C20" s="366" t="s">
        <v>884</v>
      </c>
      <c r="D20" s="943">
        <v>72</v>
      </c>
      <c r="E20" s="401"/>
      <c r="F20" s="210" t="str">
        <f aca="true" t="shared" si="0" ref="F20:F36">IF((D20*E20)=0," ",(D20*E20))</f>
        <v> </v>
      </c>
      <c r="G20" s="14"/>
      <c r="H20" s="136"/>
      <c r="I20" s="37"/>
      <c r="J20" s="144"/>
      <c r="K20" s="230"/>
      <c r="L20" s="37"/>
      <c r="M20" s="231"/>
      <c r="N20" s="165"/>
      <c r="O20" s="165"/>
    </row>
    <row r="21" spans="1:15" s="49" customFormat="1" ht="12.75">
      <c r="A21" s="1252"/>
      <c r="B21" s="951" t="s">
        <v>948</v>
      </c>
      <c r="C21" s="366" t="s">
        <v>884</v>
      </c>
      <c r="D21" s="943">
        <v>468</v>
      </c>
      <c r="E21" s="401"/>
      <c r="F21" s="210" t="str">
        <f t="shared" si="0"/>
        <v> </v>
      </c>
      <c r="G21" s="14"/>
      <c r="H21" s="136"/>
      <c r="I21" s="37"/>
      <c r="J21" s="144"/>
      <c r="K21" s="230"/>
      <c r="L21" s="37"/>
      <c r="M21" s="231"/>
      <c r="N21" s="165"/>
      <c r="O21" s="165"/>
    </row>
    <row r="22" spans="1:15" s="49" customFormat="1" ht="12.75">
      <c r="A22" s="1252"/>
      <c r="B22" s="951" t="s">
        <v>949</v>
      </c>
      <c r="C22" s="366" t="s">
        <v>884</v>
      </c>
      <c r="D22" s="943">
        <v>14</v>
      </c>
      <c r="E22" s="401"/>
      <c r="F22" s="210" t="str">
        <f t="shared" si="0"/>
        <v> </v>
      </c>
      <c r="G22" s="227"/>
      <c r="H22" s="136"/>
      <c r="I22" s="37"/>
      <c r="J22" s="144"/>
      <c r="K22" s="230"/>
      <c r="L22" s="37"/>
      <c r="M22" s="231"/>
      <c r="N22" s="165"/>
      <c r="O22" s="165"/>
    </row>
    <row r="23" spans="1:15" s="49" customFormat="1" ht="12.75">
      <c r="A23" s="1252"/>
      <c r="B23" s="951" t="s">
        <v>950</v>
      </c>
      <c r="C23" s="366" t="s">
        <v>884</v>
      </c>
      <c r="D23" s="943">
        <v>895</v>
      </c>
      <c r="E23" s="401"/>
      <c r="F23" s="210" t="str">
        <f t="shared" si="0"/>
        <v> </v>
      </c>
      <c r="G23" s="14"/>
      <c r="H23" s="136"/>
      <c r="I23" s="37"/>
      <c r="J23" s="144"/>
      <c r="K23" s="230"/>
      <c r="L23" s="37"/>
      <c r="M23" s="231"/>
      <c r="N23" s="165"/>
      <c r="O23" s="165"/>
    </row>
    <row r="24" spans="1:15" s="49" customFormat="1" ht="12.75">
      <c r="A24" s="1252"/>
      <c r="B24" s="951" t="s">
        <v>951</v>
      </c>
      <c r="C24" s="366" t="s">
        <v>884</v>
      </c>
      <c r="D24" s="943">
        <v>30</v>
      </c>
      <c r="E24" s="401"/>
      <c r="F24" s="210" t="str">
        <f t="shared" si="0"/>
        <v> </v>
      </c>
      <c r="G24" s="14"/>
      <c r="H24" s="136"/>
      <c r="I24" s="37"/>
      <c r="J24" s="144"/>
      <c r="K24" s="230"/>
      <c r="L24" s="37"/>
      <c r="M24" s="231"/>
      <c r="N24" s="165"/>
      <c r="O24" s="165"/>
    </row>
    <row r="25" spans="1:15" s="49" customFormat="1" ht="12.75">
      <c r="A25" s="1252"/>
      <c r="B25" s="951" t="s">
        <v>1296</v>
      </c>
      <c r="C25" s="366" t="s">
        <v>884</v>
      </c>
      <c r="D25" s="943">
        <v>15</v>
      </c>
      <c r="E25" s="401"/>
      <c r="F25" s="210" t="str">
        <f t="shared" si="0"/>
        <v> </v>
      </c>
      <c r="G25" s="142"/>
      <c r="H25" s="136"/>
      <c r="I25" s="37"/>
      <c r="J25" s="144"/>
      <c r="K25" s="230"/>
      <c r="L25" s="37"/>
      <c r="M25" s="231"/>
      <c r="N25" s="165"/>
      <c r="O25" s="165"/>
    </row>
    <row r="26" spans="1:15" s="49" customFormat="1" ht="12.75">
      <c r="A26" s="1252"/>
      <c r="B26" s="951" t="s">
        <v>952</v>
      </c>
      <c r="C26" s="366" t="s">
        <v>884</v>
      </c>
      <c r="D26" s="943">
        <v>10</v>
      </c>
      <c r="E26" s="401"/>
      <c r="F26" s="210" t="str">
        <f t="shared" si="0"/>
        <v> </v>
      </c>
      <c r="G26" s="235"/>
      <c r="H26" s="136"/>
      <c r="I26" s="37"/>
      <c r="J26" s="144"/>
      <c r="K26" s="230"/>
      <c r="L26" s="37"/>
      <c r="M26" s="231"/>
      <c r="N26" s="165"/>
      <c r="O26" s="165"/>
    </row>
    <row r="27" spans="1:15" s="49" customFormat="1" ht="12.75">
      <c r="A27" s="1252"/>
      <c r="B27" s="951" t="s">
        <v>953</v>
      </c>
      <c r="C27" s="366" t="s">
        <v>884</v>
      </c>
      <c r="D27" s="943">
        <v>155</v>
      </c>
      <c r="E27" s="401"/>
      <c r="F27" s="210" t="str">
        <f t="shared" si="0"/>
        <v> </v>
      </c>
      <c r="G27" s="225"/>
      <c r="H27" s="136"/>
      <c r="I27" s="37"/>
      <c r="J27" s="144"/>
      <c r="K27" s="230"/>
      <c r="L27" s="37"/>
      <c r="M27" s="231"/>
      <c r="N27" s="165"/>
      <c r="O27" s="165"/>
    </row>
    <row r="28" spans="1:13" s="237" customFormat="1" ht="12.75" customHeight="1">
      <c r="A28" s="1252"/>
      <c r="B28" s="951" t="s">
        <v>954</v>
      </c>
      <c r="C28" s="366" t="s">
        <v>884</v>
      </c>
      <c r="D28" s="943">
        <v>40</v>
      </c>
      <c r="E28" s="401"/>
      <c r="F28" s="210" t="str">
        <f t="shared" si="0"/>
        <v> </v>
      </c>
      <c r="G28" s="239"/>
      <c r="H28" s="136"/>
      <c r="I28" s="37"/>
      <c r="J28" s="144"/>
      <c r="K28" s="236"/>
      <c r="L28" s="236"/>
      <c r="M28" s="236"/>
    </row>
    <row r="29" spans="1:13" s="238" customFormat="1" ht="12.75" customHeight="1">
      <c r="A29" s="1252"/>
      <c r="B29" s="951" t="s">
        <v>955</v>
      </c>
      <c r="C29" s="366" t="s">
        <v>884</v>
      </c>
      <c r="D29" s="943">
        <v>14</v>
      </c>
      <c r="E29" s="401"/>
      <c r="F29" s="210" t="str">
        <f t="shared" si="0"/>
        <v> </v>
      </c>
      <c r="G29" s="239"/>
      <c r="H29" s="136"/>
      <c r="I29" s="37"/>
      <c r="J29" s="144"/>
      <c r="K29" s="236"/>
      <c r="L29" s="236"/>
      <c r="M29" s="236"/>
    </row>
    <row r="30" spans="1:13" s="237" customFormat="1" ht="12.75" customHeight="1">
      <c r="A30" s="1252"/>
      <c r="B30" s="951" t="s">
        <v>956</v>
      </c>
      <c r="C30" s="366" t="s">
        <v>884</v>
      </c>
      <c r="D30" s="943">
        <v>16</v>
      </c>
      <c r="E30" s="401"/>
      <c r="F30" s="210" t="str">
        <f t="shared" si="0"/>
        <v> </v>
      </c>
      <c r="G30" s="239"/>
      <c r="H30" s="136"/>
      <c r="I30" s="37"/>
      <c r="J30" s="144"/>
      <c r="K30" s="236"/>
      <c r="L30" s="236"/>
      <c r="M30" s="236"/>
    </row>
    <row r="31" spans="1:13" s="238" customFormat="1" ht="12.75" customHeight="1">
      <c r="A31" s="1252"/>
      <c r="B31" s="951" t="s">
        <v>957</v>
      </c>
      <c r="C31" s="366" t="s">
        <v>884</v>
      </c>
      <c r="D31" s="943">
        <v>64</v>
      </c>
      <c r="E31" s="401"/>
      <c r="F31" s="210" t="str">
        <f t="shared" si="0"/>
        <v> </v>
      </c>
      <c r="G31" s="239"/>
      <c r="H31" s="136"/>
      <c r="I31" s="37"/>
      <c r="J31" s="236"/>
      <c r="K31" s="236"/>
      <c r="L31" s="236"/>
      <c r="M31" s="236"/>
    </row>
    <row r="32" spans="1:13" s="238" customFormat="1" ht="12.75" customHeight="1">
      <c r="A32" s="1252"/>
      <c r="B32" s="951" t="s">
        <v>958</v>
      </c>
      <c r="C32" s="366" t="s">
        <v>884</v>
      </c>
      <c r="D32" s="943">
        <v>28</v>
      </c>
      <c r="E32" s="401"/>
      <c r="F32" s="210" t="str">
        <f t="shared" si="0"/>
        <v> </v>
      </c>
      <c r="G32" s="239"/>
      <c r="H32" s="136"/>
      <c r="I32" s="37"/>
      <c r="J32" s="236"/>
      <c r="K32" s="236"/>
      <c r="L32" s="236"/>
      <c r="M32" s="236"/>
    </row>
    <row r="33" spans="1:13" s="237" customFormat="1" ht="12.75" customHeight="1">
      <c r="A33" s="1252"/>
      <c r="B33" s="951" t="s">
        <v>959</v>
      </c>
      <c r="C33" s="366" t="s">
        <v>884</v>
      </c>
      <c r="D33" s="943">
        <v>125</v>
      </c>
      <c r="E33" s="401"/>
      <c r="F33" s="210" t="str">
        <f t="shared" si="0"/>
        <v> </v>
      </c>
      <c r="G33" s="239"/>
      <c r="H33" s="136"/>
      <c r="I33" s="37"/>
      <c r="J33" s="236"/>
      <c r="K33" s="236"/>
      <c r="L33" s="236"/>
      <c r="M33" s="236"/>
    </row>
    <row r="34" spans="1:13" s="237" customFormat="1" ht="12.75" customHeight="1">
      <c r="A34" s="1252"/>
      <c r="B34" s="951" t="s">
        <v>1297</v>
      </c>
      <c r="C34" s="366" t="s">
        <v>884</v>
      </c>
      <c r="D34" s="943">
        <v>2</v>
      </c>
      <c r="E34" s="401"/>
      <c r="F34" s="210" t="str">
        <f t="shared" si="0"/>
        <v> </v>
      </c>
      <c r="G34" s="239"/>
      <c r="H34" s="136"/>
      <c r="I34" s="37"/>
      <c r="J34" s="236"/>
      <c r="K34" s="236"/>
      <c r="L34" s="236"/>
      <c r="M34" s="236"/>
    </row>
    <row r="35" spans="1:13" s="238" customFormat="1" ht="12.75" customHeight="1">
      <c r="A35" s="1252"/>
      <c r="B35" s="951" t="s">
        <v>960</v>
      </c>
      <c r="C35" s="366" t="s">
        <v>884</v>
      </c>
      <c r="D35" s="943">
        <v>20</v>
      </c>
      <c r="E35" s="401"/>
      <c r="F35" s="210" t="str">
        <f t="shared" si="0"/>
        <v> </v>
      </c>
      <c r="G35" s="239"/>
      <c r="H35" s="136"/>
      <c r="I35" s="37"/>
      <c r="J35" s="236"/>
      <c r="K35" s="236"/>
      <c r="L35" s="236"/>
      <c r="M35" s="236"/>
    </row>
    <row r="36" spans="1:13" s="238" customFormat="1" ht="12.75" customHeight="1">
      <c r="A36" s="1253"/>
      <c r="B36" s="951" t="s">
        <v>961</v>
      </c>
      <c r="C36" s="366" t="s">
        <v>884</v>
      </c>
      <c r="D36" s="943">
        <v>35</v>
      </c>
      <c r="E36" s="401"/>
      <c r="F36" s="210" t="str">
        <f t="shared" si="0"/>
        <v> </v>
      </c>
      <c r="G36" s="239"/>
      <c r="H36" s="136"/>
      <c r="I36" s="37"/>
      <c r="J36" s="236"/>
      <c r="K36" s="236"/>
      <c r="L36" s="236"/>
      <c r="M36" s="236"/>
    </row>
    <row r="37" spans="1:13" s="238" customFormat="1" ht="36">
      <c r="A37" s="1251">
        <f>1+A19</f>
        <v>2</v>
      </c>
      <c r="B37" s="952" t="s">
        <v>962</v>
      </c>
      <c r="C37" s="366"/>
      <c r="D37" s="943"/>
      <c r="E37" s="401"/>
      <c r="F37" s="210"/>
      <c r="G37" s="239"/>
      <c r="H37" s="136"/>
      <c r="I37" s="37"/>
      <c r="J37" s="240"/>
      <c r="K37" s="236"/>
      <c r="L37" s="236"/>
      <c r="M37" s="236"/>
    </row>
    <row r="38" spans="1:15" s="49" customFormat="1" ht="12.75">
      <c r="A38" s="1252"/>
      <c r="B38" s="951" t="s">
        <v>963</v>
      </c>
      <c r="C38" s="366" t="s">
        <v>884</v>
      </c>
      <c r="D38" s="943">
        <v>415</v>
      </c>
      <c r="E38" s="401"/>
      <c r="F38" s="210" t="str">
        <f>IF((D38*E38)=0," ",(D38*E38))</f>
        <v> </v>
      </c>
      <c r="G38" s="239"/>
      <c r="H38" s="136"/>
      <c r="I38" s="37"/>
      <c r="J38" s="144"/>
      <c r="K38" s="230"/>
      <c r="L38" s="37"/>
      <c r="M38" s="231"/>
      <c r="N38" s="143"/>
      <c r="O38" s="165"/>
    </row>
    <row r="39" spans="1:13" s="237" customFormat="1" ht="12.75" customHeight="1">
      <c r="A39" s="1252"/>
      <c r="B39" s="951" t="s">
        <v>964</v>
      </c>
      <c r="C39" s="366" t="s">
        <v>884</v>
      </c>
      <c r="D39" s="943">
        <v>125</v>
      </c>
      <c r="E39" s="401"/>
      <c r="F39" s="210" t="str">
        <f>IF((D39*E39)=0," ",(D39*E39))</f>
        <v> </v>
      </c>
      <c r="G39" s="239"/>
      <c r="H39" s="136"/>
      <c r="I39" s="37"/>
      <c r="J39" s="243"/>
      <c r="K39" s="236"/>
      <c r="L39" s="236"/>
      <c r="M39" s="236"/>
    </row>
    <row r="40" spans="1:13" s="237" customFormat="1" ht="12.75" customHeight="1">
      <c r="A40" s="1252"/>
      <c r="B40" s="951" t="s">
        <v>965</v>
      </c>
      <c r="C40" s="366" t="s">
        <v>884</v>
      </c>
      <c r="D40" s="943">
        <v>15</v>
      </c>
      <c r="E40" s="401"/>
      <c r="F40" s="210" t="str">
        <f>IF((D40*E40)=0," ",(D40*E40))</f>
        <v> </v>
      </c>
      <c r="G40" s="239"/>
      <c r="H40" s="136"/>
      <c r="I40" s="37"/>
      <c r="J40" s="243"/>
      <c r="K40" s="236"/>
      <c r="L40" s="236"/>
      <c r="M40" s="236"/>
    </row>
    <row r="41" spans="1:13" s="242" customFormat="1" ht="12.75">
      <c r="A41" s="1252"/>
      <c r="B41" s="951" t="s">
        <v>966</v>
      </c>
      <c r="C41" s="366" t="s">
        <v>884</v>
      </c>
      <c r="D41" s="943">
        <v>20</v>
      </c>
      <c r="E41" s="401"/>
      <c r="F41" s="210" t="str">
        <f>IF((D41*E41)=0," ",(D41*E41))</f>
        <v> </v>
      </c>
      <c r="G41" s="239"/>
      <c r="H41" s="136"/>
      <c r="I41" s="37"/>
      <c r="J41" s="241"/>
      <c r="K41" s="241"/>
      <c r="L41" s="241"/>
      <c r="M41" s="241"/>
    </row>
    <row r="42" spans="1:13" s="242" customFormat="1" ht="12.75">
      <c r="A42" s="1253"/>
      <c r="B42" s="951" t="s">
        <v>967</v>
      </c>
      <c r="C42" s="366" t="s">
        <v>884</v>
      </c>
      <c r="D42" s="943">
        <v>67</v>
      </c>
      <c r="E42" s="401"/>
      <c r="F42" s="210" t="str">
        <f>IF((D42*E42)=0," ",(D42*E42))</f>
        <v> </v>
      </c>
      <c r="G42" s="239"/>
      <c r="H42" s="136"/>
      <c r="I42" s="37"/>
      <c r="J42" s="241"/>
      <c r="K42" s="241"/>
      <c r="L42" s="241"/>
      <c r="M42" s="241"/>
    </row>
    <row r="43" spans="1:13" s="242" customFormat="1" ht="36">
      <c r="A43" s="1251">
        <f>A37+1</f>
        <v>3</v>
      </c>
      <c r="B43" s="951" t="s">
        <v>968</v>
      </c>
      <c r="C43" s="366"/>
      <c r="D43" s="943"/>
      <c r="E43" s="401"/>
      <c r="F43" s="210"/>
      <c r="G43" s="239"/>
      <c r="H43" s="136"/>
      <c r="I43" s="37"/>
      <c r="J43" s="241"/>
      <c r="K43" s="241"/>
      <c r="L43" s="241"/>
      <c r="M43" s="241"/>
    </row>
    <row r="44" spans="1:13" s="242" customFormat="1" ht="12.75">
      <c r="A44" s="1252"/>
      <c r="B44" s="951" t="s">
        <v>969</v>
      </c>
      <c r="C44" s="366" t="s">
        <v>884</v>
      </c>
      <c r="D44" s="943">
        <v>34</v>
      </c>
      <c r="E44" s="401"/>
      <c r="F44" s="210" t="str">
        <f aca="true" t="shared" si="1" ref="F44:F53">IF((D44*E44)=0," ",(D44*E44))</f>
        <v> </v>
      </c>
      <c r="G44" s="239"/>
      <c r="H44" s="136"/>
      <c r="I44" s="37"/>
      <c r="J44" s="241"/>
      <c r="K44" s="241"/>
      <c r="L44" s="241"/>
      <c r="M44" s="241"/>
    </row>
    <row r="45" spans="1:13" s="242" customFormat="1" ht="12.75">
      <c r="A45" s="1252"/>
      <c r="B45" s="951" t="s">
        <v>970</v>
      </c>
      <c r="C45" s="366" t="s">
        <v>884</v>
      </c>
      <c r="D45" s="943">
        <v>28</v>
      </c>
      <c r="E45" s="401"/>
      <c r="F45" s="210" t="str">
        <f t="shared" si="1"/>
        <v> </v>
      </c>
      <c r="G45" s="239"/>
      <c r="H45" s="136"/>
      <c r="I45" s="37"/>
      <c r="J45" s="241"/>
      <c r="K45" s="241"/>
      <c r="L45" s="241"/>
      <c r="M45" s="241"/>
    </row>
    <row r="46" spans="1:13" s="242" customFormat="1" ht="12.75">
      <c r="A46" s="1253"/>
      <c r="B46" s="951" t="s">
        <v>971</v>
      </c>
      <c r="C46" s="366" t="s">
        <v>884</v>
      </c>
      <c r="D46" s="943">
        <v>8</v>
      </c>
      <c r="E46" s="401"/>
      <c r="F46" s="210" t="str">
        <f t="shared" si="1"/>
        <v> </v>
      </c>
      <c r="G46" s="239"/>
      <c r="H46" s="136"/>
      <c r="I46" s="37"/>
      <c r="J46" s="241"/>
      <c r="K46" s="241"/>
      <c r="L46" s="241"/>
      <c r="M46" s="241"/>
    </row>
    <row r="47" spans="1:13" s="237" customFormat="1" ht="36">
      <c r="A47" s="745">
        <f>A43+1</f>
        <v>4</v>
      </c>
      <c r="B47" s="952" t="s">
        <v>972</v>
      </c>
      <c r="C47" s="366" t="s">
        <v>884</v>
      </c>
      <c r="D47" s="943">
        <v>70</v>
      </c>
      <c r="E47" s="401"/>
      <c r="F47" s="210" t="str">
        <f t="shared" si="1"/>
        <v> </v>
      </c>
      <c r="G47" s="239"/>
      <c r="H47" s="136"/>
      <c r="I47" s="37"/>
      <c r="J47" s="243"/>
      <c r="K47" s="236"/>
      <c r="L47" s="236"/>
      <c r="M47" s="236"/>
    </row>
    <row r="48" spans="1:13" s="237" customFormat="1" ht="24">
      <c r="A48" s="745">
        <f aca="true" t="shared" si="2" ref="A48:A55">A47+1</f>
        <v>5</v>
      </c>
      <c r="B48" s="951" t="s">
        <v>973</v>
      </c>
      <c r="C48" s="366" t="s">
        <v>884</v>
      </c>
      <c r="D48" s="943">
        <v>210</v>
      </c>
      <c r="E48" s="401"/>
      <c r="F48" s="210" t="str">
        <f t="shared" si="1"/>
        <v> </v>
      </c>
      <c r="G48" s="239"/>
      <c r="H48" s="136"/>
      <c r="I48" s="37"/>
      <c r="J48" s="243"/>
      <c r="K48" s="236"/>
      <c r="L48" s="236"/>
      <c r="M48" s="236"/>
    </row>
    <row r="49" spans="1:13" s="246" customFormat="1" ht="36">
      <c r="A49" s="745">
        <f t="shared" si="2"/>
        <v>6</v>
      </c>
      <c r="B49" s="951" t="s">
        <v>974</v>
      </c>
      <c r="C49" s="366" t="s">
        <v>1142</v>
      </c>
      <c r="D49" s="943">
        <v>230</v>
      </c>
      <c r="E49" s="401"/>
      <c r="F49" s="210" t="str">
        <f t="shared" si="1"/>
        <v> </v>
      </c>
      <c r="G49" s="239"/>
      <c r="H49" s="136"/>
      <c r="I49" s="136"/>
      <c r="J49" s="244"/>
      <c r="K49" s="245"/>
      <c r="L49" s="245"/>
      <c r="M49" s="245"/>
    </row>
    <row r="50" spans="1:13" s="246" customFormat="1" ht="72">
      <c r="A50" s="745">
        <f t="shared" si="2"/>
        <v>7</v>
      </c>
      <c r="B50" s="951" t="s">
        <v>1298</v>
      </c>
      <c r="C50" s="366" t="s">
        <v>1140</v>
      </c>
      <c r="D50" s="943">
        <v>39</v>
      </c>
      <c r="E50" s="401"/>
      <c r="F50" s="210" t="str">
        <f t="shared" si="1"/>
        <v> </v>
      </c>
      <c r="G50" s="239"/>
      <c r="H50" s="136"/>
      <c r="I50" s="136"/>
      <c r="J50" s="244"/>
      <c r="K50" s="245"/>
      <c r="L50" s="245"/>
      <c r="M50" s="245"/>
    </row>
    <row r="51" spans="1:13" s="246" customFormat="1" ht="96">
      <c r="A51" s="745">
        <f t="shared" si="2"/>
        <v>8</v>
      </c>
      <c r="B51" s="951" t="s">
        <v>975</v>
      </c>
      <c r="C51" s="366" t="s">
        <v>1140</v>
      </c>
      <c r="D51" s="943">
        <v>24</v>
      </c>
      <c r="E51" s="401"/>
      <c r="F51" s="210" t="str">
        <f t="shared" si="1"/>
        <v> </v>
      </c>
      <c r="G51" s="239"/>
      <c r="H51" s="136"/>
      <c r="I51" s="136"/>
      <c r="J51" s="244"/>
      <c r="K51" s="245"/>
      <c r="L51" s="245"/>
      <c r="M51" s="245"/>
    </row>
    <row r="52" spans="1:13" s="246" customFormat="1" ht="108">
      <c r="A52" s="745">
        <f t="shared" si="2"/>
        <v>9</v>
      </c>
      <c r="B52" s="951" t="s">
        <v>976</v>
      </c>
      <c r="C52" s="366" t="s">
        <v>1140</v>
      </c>
      <c r="D52" s="943">
        <v>15</v>
      </c>
      <c r="E52" s="401"/>
      <c r="F52" s="210" t="str">
        <f t="shared" si="1"/>
        <v> </v>
      </c>
      <c r="G52" s="239"/>
      <c r="H52" s="136"/>
      <c r="I52" s="136"/>
      <c r="J52" s="244"/>
      <c r="K52" s="245"/>
      <c r="L52" s="245"/>
      <c r="M52" s="245"/>
    </row>
    <row r="53" spans="1:13" s="246" customFormat="1" ht="48">
      <c r="A53" s="745">
        <f t="shared" si="2"/>
        <v>10</v>
      </c>
      <c r="B53" s="951" t="s">
        <v>977</v>
      </c>
      <c r="C53" s="366" t="s">
        <v>1140</v>
      </c>
      <c r="D53" s="943">
        <v>2</v>
      </c>
      <c r="E53" s="401"/>
      <c r="F53" s="210" t="str">
        <f t="shared" si="1"/>
        <v> </v>
      </c>
      <c r="G53" s="239"/>
      <c r="H53" s="136"/>
      <c r="I53" s="136"/>
      <c r="J53" s="244"/>
      <c r="K53" s="245"/>
      <c r="L53" s="245"/>
      <c r="M53" s="245"/>
    </row>
    <row r="54" spans="1:13" s="246" customFormat="1" ht="48">
      <c r="A54" s="745">
        <f t="shared" si="2"/>
        <v>11</v>
      </c>
      <c r="B54" s="951" t="s">
        <v>978</v>
      </c>
      <c r="C54" s="366" t="s">
        <v>1140</v>
      </c>
      <c r="D54" s="943">
        <v>2</v>
      </c>
      <c r="E54" s="401"/>
      <c r="F54" s="210" t="str">
        <f aca="true" t="shared" si="3" ref="F54:F60">IF((D54*E54)=0," ",(D54*E54))</f>
        <v> </v>
      </c>
      <c r="G54" s="239"/>
      <c r="H54" s="136"/>
      <c r="I54" s="136"/>
      <c r="J54" s="244"/>
      <c r="K54" s="245"/>
      <c r="L54" s="245"/>
      <c r="M54" s="245"/>
    </row>
    <row r="55" spans="1:13" s="246" customFormat="1" ht="48">
      <c r="A55" s="745">
        <f t="shared" si="2"/>
        <v>12</v>
      </c>
      <c r="B55" s="951" t="s">
        <v>979</v>
      </c>
      <c r="C55" s="366" t="s">
        <v>1140</v>
      </c>
      <c r="D55" s="943">
        <v>1</v>
      </c>
      <c r="E55" s="401"/>
      <c r="F55" s="210" t="str">
        <f t="shared" si="3"/>
        <v> </v>
      </c>
      <c r="G55" s="239"/>
      <c r="H55" s="136"/>
      <c r="I55" s="136"/>
      <c r="J55" s="244"/>
      <c r="K55" s="245"/>
      <c r="L55" s="245"/>
      <c r="M55" s="245"/>
    </row>
    <row r="56" spans="1:13" s="246" customFormat="1" ht="36">
      <c r="A56" s="745">
        <f>A54+1</f>
        <v>12</v>
      </c>
      <c r="B56" s="951" t="s">
        <v>980</v>
      </c>
      <c r="C56" s="366" t="s">
        <v>1140</v>
      </c>
      <c r="D56" s="943">
        <v>2</v>
      </c>
      <c r="E56" s="401"/>
      <c r="F56" s="210" t="str">
        <f t="shared" si="3"/>
        <v> </v>
      </c>
      <c r="G56" s="239"/>
      <c r="H56" s="136"/>
      <c r="I56" s="136"/>
      <c r="J56" s="244"/>
      <c r="K56" s="245"/>
      <c r="L56" s="245"/>
      <c r="M56" s="245"/>
    </row>
    <row r="57" spans="1:13" s="237" customFormat="1" ht="48">
      <c r="A57" s="745">
        <f>A56+1</f>
        <v>13</v>
      </c>
      <c r="B57" s="639" t="s">
        <v>981</v>
      </c>
      <c r="C57" s="366" t="s">
        <v>1140</v>
      </c>
      <c r="D57" s="943">
        <v>5</v>
      </c>
      <c r="E57" s="401"/>
      <c r="F57" s="210" t="str">
        <f t="shared" si="3"/>
        <v> </v>
      </c>
      <c r="G57" s="239"/>
      <c r="H57" s="136"/>
      <c r="I57" s="37"/>
      <c r="J57" s="243"/>
      <c r="K57" s="236"/>
      <c r="L57" s="236"/>
      <c r="M57" s="236"/>
    </row>
    <row r="58" spans="1:13" s="2" customFormat="1" ht="24">
      <c r="A58" s="745">
        <f>A57+1</f>
        <v>14</v>
      </c>
      <c r="B58" s="951" t="s">
        <v>982</v>
      </c>
      <c r="C58" s="366" t="s">
        <v>1140</v>
      </c>
      <c r="D58" s="943">
        <v>2</v>
      </c>
      <c r="E58" s="401"/>
      <c r="F58" s="210" t="str">
        <f t="shared" si="3"/>
        <v> </v>
      </c>
      <c r="G58" s="239"/>
      <c r="H58" s="136"/>
      <c r="I58" s="44"/>
      <c r="J58" s="25"/>
      <c r="K58" s="25"/>
      <c r="L58" s="25"/>
      <c r="M58" s="25"/>
    </row>
    <row r="59" spans="1:15" s="49" customFormat="1" ht="36">
      <c r="A59" s="745">
        <f>A58+1</f>
        <v>15</v>
      </c>
      <c r="B59" s="951" t="s">
        <v>983</v>
      </c>
      <c r="C59" s="366" t="s">
        <v>1140</v>
      </c>
      <c r="D59" s="943">
        <v>2</v>
      </c>
      <c r="E59" s="401"/>
      <c r="F59" s="210" t="str">
        <f t="shared" si="3"/>
        <v> </v>
      </c>
      <c r="G59" s="239"/>
      <c r="H59" s="136"/>
      <c r="I59" s="228"/>
      <c r="J59" s="144"/>
      <c r="K59" s="230"/>
      <c r="L59" s="37"/>
      <c r="M59" s="231"/>
      <c r="N59" s="165"/>
      <c r="O59" s="165"/>
    </row>
    <row r="60" spans="1:15" s="49" customFormat="1" ht="108">
      <c r="A60" s="745">
        <f>A59+1</f>
        <v>16</v>
      </c>
      <c r="B60" s="951" t="s">
        <v>984</v>
      </c>
      <c r="C60" s="366" t="s">
        <v>884</v>
      </c>
      <c r="D60" s="943">
        <v>59</v>
      </c>
      <c r="E60" s="401"/>
      <c r="F60" s="210" t="str">
        <f t="shared" si="3"/>
        <v> </v>
      </c>
      <c r="G60" s="239"/>
      <c r="H60" s="136"/>
      <c r="I60" s="228"/>
      <c r="J60" s="144"/>
      <c r="K60" s="230"/>
      <c r="L60" s="37"/>
      <c r="M60" s="231"/>
      <c r="N60" s="165"/>
      <c r="O60" s="165"/>
    </row>
    <row r="61" spans="1:15" s="49" customFormat="1" ht="24">
      <c r="A61" s="1233">
        <f>A60+1</f>
        <v>17</v>
      </c>
      <c r="B61" s="639" t="s">
        <v>985</v>
      </c>
      <c r="C61" s="366"/>
      <c r="D61" s="943"/>
      <c r="E61" s="401"/>
      <c r="F61" s="639"/>
      <c r="G61" s="239"/>
      <c r="H61" s="136"/>
      <c r="I61" s="228"/>
      <c r="J61" s="144"/>
      <c r="K61" s="230"/>
      <c r="L61" s="37"/>
      <c r="M61" s="231"/>
      <c r="N61" s="165"/>
      <c r="O61" s="165"/>
    </row>
    <row r="62" spans="1:13" s="2" customFormat="1" ht="12.75" customHeight="1">
      <c r="A62" s="1254"/>
      <c r="B62" s="951" t="s">
        <v>986</v>
      </c>
      <c r="C62" s="366" t="s">
        <v>1140</v>
      </c>
      <c r="D62" s="943">
        <v>1</v>
      </c>
      <c r="E62" s="401"/>
      <c r="F62" s="210" t="str">
        <f aca="true" t="shared" si="4" ref="F62:F75">IF((D62*E62)=0," ",(D62*E62))</f>
        <v> </v>
      </c>
      <c r="G62" s="239"/>
      <c r="H62" s="136"/>
      <c r="I62" s="44"/>
      <c r="J62" s="25"/>
      <c r="K62" s="25"/>
      <c r="L62" s="25"/>
      <c r="M62" s="25"/>
    </row>
    <row r="63" spans="1:15" s="49" customFormat="1" ht="12.75">
      <c r="A63" s="1254"/>
      <c r="B63" s="951" t="s">
        <v>1299</v>
      </c>
      <c r="C63" s="366" t="s">
        <v>1140</v>
      </c>
      <c r="D63" s="943">
        <v>10</v>
      </c>
      <c r="E63" s="401"/>
      <c r="F63" s="210" t="str">
        <f t="shared" si="4"/>
        <v> </v>
      </c>
      <c r="G63" s="239"/>
      <c r="H63" s="136"/>
      <c r="I63" s="228"/>
      <c r="J63" s="144"/>
      <c r="K63" s="230"/>
      <c r="L63" s="37"/>
      <c r="M63" s="231"/>
      <c r="N63" s="165"/>
      <c r="O63" s="165"/>
    </row>
    <row r="64" spans="1:15" s="49" customFormat="1" ht="12.75">
      <c r="A64" s="1254"/>
      <c r="B64" s="951" t="s">
        <v>987</v>
      </c>
      <c r="C64" s="366" t="s">
        <v>1140</v>
      </c>
      <c r="D64" s="943">
        <v>22</v>
      </c>
      <c r="E64" s="401"/>
      <c r="F64" s="210" t="str">
        <f t="shared" si="4"/>
        <v> </v>
      </c>
      <c r="G64" s="239"/>
      <c r="H64" s="136"/>
      <c r="I64" s="228"/>
      <c r="J64" s="144"/>
      <c r="K64" s="230"/>
      <c r="L64" s="37"/>
      <c r="M64" s="231"/>
      <c r="N64" s="165"/>
      <c r="O64" s="165"/>
    </row>
    <row r="65" spans="1:13" s="49" customFormat="1" ht="13.5" customHeight="1">
      <c r="A65" s="1254"/>
      <c r="B65" s="951" t="s">
        <v>988</v>
      </c>
      <c r="C65" s="366" t="s">
        <v>1140</v>
      </c>
      <c r="D65" s="943">
        <v>1</v>
      </c>
      <c r="E65" s="401"/>
      <c r="F65" s="210" t="str">
        <f t="shared" si="4"/>
        <v> </v>
      </c>
      <c r="G65" s="239"/>
      <c r="H65" s="136"/>
      <c r="I65" s="230"/>
      <c r="J65" s="37"/>
      <c r="K65" s="231"/>
      <c r="L65" s="231"/>
      <c r="M65" s="231"/>
    </row>
    <row r="66" spans="1:15" s="49" customFormat="1" ht="24">
      <c r="A66" s="1254"/>
      <c r="B66" s="951" t="s">
        <v>989</v>
      </c>
      <c r="C66" s="366" t="s">
        <v>1140</v>
      </c>
      <c r="D66" s="943">
        <v>8</v>
      </c>
      <c r="E66" s="401"/>
      <c r="F66" s="210" t="str">
        <f t="shared" si="4"/>
        <v> </v>
      </c>
      <c r="G66" s="239"/>
      <c r="H66" s="136"/>
      <c r="I66" s="228"/>
      <c r="J66" s="144"/>
      <c r="K66" s="230"/>
      <c r="L66" s="37"/>
      <c r="M66" s="231"/>
      <c r="N66" s="165"/>
      <c r="O66" s="165"/>
    </row>
    <row r="67" spans="1:15" s="49" customFormat="1" ht="13.5" customHeight="1">
      <c r="A67" s="1254"/>
      <c r="B67" s="951" t="s">
        <v>990</v>
      </c>
      <c r="C67" s="366" t="s">
        <v>1140</v>
      </c>
      <c r="D67" s="943">
        <v>1</v>
      </c>
      <c r="E67" s="401"/>
      <c r="F67" s="210" t="str">
        <f t="shared" si="4"/>
        <v> </v>
      </c>
      <c r="G67" s="239"/>
      <c r="H67" s="136"/>
      <c r="I67" s="228"/>
      <c r="J67" s="144"/>
      <c r="K67" s="230"/>
      <c r="L67" s="37"/>
      <c r="M67" s="231"/>
      <c r="N67" s="165"/>
      <c r="O67" s="165"/>
    </row>
    <row r="68" spans="1:15" s="49" customFormat="1" ht="13.5" customHeight="1">
      <c r="A68" s="1254"/>
      <c r="B68" s="951" t="s">
        <v>991</v>
      </c>
      <c r="C68" s="366" t="s">
        <v>1140</v>
      </c>
      <c r="D68" s="943">
        <v>1</v>
      </c>
      <c r="E68" s="401"/>
      <c r="F68" s="210" t="str">
        <f t="shared" si="4"/>
        <v> </v>
      </c>
      <c r="G68" s="239"/>
      <c r="H68" s="136"/>
      <c r="I68" s="228"/>
      <c r="J68" s="144"/>
      <c r="K68" s="230"/>
      <c r="L68" s="37"/>
      <c r="M68" s="231"/>
      <c r="N68" s="165"/>
      <c r="O68" s="165"/>
    </row>
    <row r="69" spans="1:15" s="49" customFormat="1" ht="13.5" customHeight="1">
      <c r="A69" s="1254"/>
      <c r="B69" s="951" t="s">
        <v>992</v>
      </c>
      <c r="C69" s="366" t="s">
        <v>1140</v>
      </c>
      <c r="D69" s="943">
        <v>1</v>
      </c>
      <c r="E69" s="401"/>
      <c r="F69" s="210" t="str">
        <f t="shared" si="4"/>
        <v> </v>
      </c>
      <c r="G69" s="239"/>
      <c r="H69" s="136"/>
      <c r="I69" s="228"/>
      <c r="J69" s="144"/>
      <c r="K69" s="230"/>
      <c r="L69" s="37"/>
      <c r="M69" s="231"/>
      <c r="N69" s="165"/>
      <c r="O69" s="165"/>
    </row>
    <row r="70" spans="1:15" s="49" customFormat="1" ht="24">
      <c r="A70" s="1254"/>
      <c r="B70" s="951" t="s">
        <v>993</v>
      </c>
      <c r="C70" s="366" t="s">
        <v>1140</v>
      </c>
      <c r="D70" s="943">
        <v>3</v>
      </c>
      <c r="E70" s="401"/>
      <c r="F70" s="210" t="str">
        <f t="shared" si="4"/>
        <v> </v>
      </c>
      <c r="G70" s="239"/>
      <c r="H70" s="136"/>
      <c r="I70" s="228"/>
      <c r="J70" s="144"/>
      <c r="K70" s="230"/>
      <c r="L70" s="37"/>
      <c r="M70" s="231"/>
      <c r="N70" s="165"/>
      <c r="O70" s="165"/>
    </row>
    <row r="71" spans="1:13" s="237" customFormat="1" ht="13.5" customHeight="1">
      <c r="A71" s="1254"/>
      <c r="B71" s="951" t="s">
        <v>994</v>
      </c>
      <c r="C71" s="366" t="s">
        <v>1140</v>
      </c>
      <c r="D71" s="943">
        <v>2</v>
      </c>
      <c r="E71" s="401"/>
      <c r="F71" s="210" t="str">
        <f t="shared" si="4"/>
        <v> </v>
      </c>
      <c r="G71" s="239"/>
      <c r="H71" s="136"/>
      <c r="I71" s="236"/>
      <c r="J71" s="236"/>
      <c r="K71" s="236"/>
      <c r="L71" s="247"/>
      <c r="M71" s="247"/>
    </row>
    <row r="72" spans="1:13" s="49" customFormat="1" ht="13.5" customHeight="1">
      <c r="A72" s="1254"/>
      <c r="B72" s="951" t="s">
        <v>995</v>
      </c>
      <c r="C72" s="366" t="s">
        <v>1140</v>
      </c>
      <c r="D72" s="943">
        <v>2</v>
      </c>
      <c r="E72" s="401"/>
      <c r="F72" s="210" t="str">
        <f t="shared" si="4"/>
        <v> </v>
      </c>
      <c r="G72" s="239"/>
      <c r="H72" s="136"/>
      <c r="I72" s="230"/>
      <c r="J72" s="37"/>
      <c r="K72" s="231"/>
      <c r="L72" s="231"/>
      <c r="M72" s="231"/>
    </row>
    <row r="73" spans="1:15" s="49" customFormat="1" ht="13.5" customHeight="1">
      <c r="A73" s="1254"/>
      <c r="B73" s="951" t="s">
        <v>996</v>
      </c>
      <c r="C73" s="366" t="s">
        <v>1140</v>
      </c>
      <c r="D73" s="943">
        <v>2</v>
      </c>
      <c r="E73" s="401"/>
      <c r="F73" s="210" t="str">
        <f t="shared" si="4"/>
        <v> </v>
      </c>
      <c r="G73" s="239"/>
      <c r="H73" s="136"/>
      <c r="I73" s="228"/>
      <c r="J73" s="144"/>
      <c r="K73" s="230"/>
      <c r="L73" s="37"/>
      <c r="M73" s="231"/>
      <c r="N73" s="165"/>
      <c r="O73" s="165"/>
    </row>
    <row r="74" spans="1:13" s="49" customFormat="1" ht="13.5" customHeight="1">
      <c r="A74" s="1255"/>
      <c r="B74" s="951" t="s">
        <v>997</v>
      </c>
      <c r="C74" s="366" t="s">
        <v>1140</v>
      </c>
      <c r="D74" s="943">
        <v>2</v>
      </c>
      <c r="E74" s="401"/>
      <c r="F74" s="210" t="str">
        <f t="shared" si="4"/>
        <v> </v>
      </c>
      <c r="G74" s="239"/>
      <c r="H74" s="136"/>
      <c r="I74" s="230"/>
      <c r="J74" s="37"/>
      <c r="K74" s="231"/>
      <c r="L74" s="231"/>
      <c r="M74" s="231"/>
    </row>
    <row r="75" spans="1:13" s="49" customFormat="1" ht="36">
      <c r="A75" s="745">
        <f>A61+1</f>
        <v>18</v>
      </c>
      <c r="B75" s="951" t="s">
        <v>998</v>
      </c>
      <c r="C75" s="366" t="s">
        <v>1140</v>
      </c>
      <c r="D75" s="943">
        <v>3</v>
      </c>
      <c r="E75" s="401"/>
      <c r="F75" s="210" t="str">
        <f t="shared" si="4"/>
        <v> </v>
      </c>
      <c r="G75" s="239"/>
      <c r="H75" s="136"/>
      <c r="I75" s="230"/>
      <c r="J75" s="37"/>
      <c r="K75" s="231"/>
      <c r="L75" s="231"/>
      <c r="M75" s="231"/>
    </row>
    <row r="76" spans="1:13" s="49" customFormat="1" ht="12.75">
      <c r="A76" s="745"/>
      <c r="B76" s="951"/>
      <c r="C76" s="366"/>
      <c r="D76" s="943"/>
      <c r="E76" s="401"/>
      <c r="F76" s="210"/>
      <c r="G76" s="239"/>
      <c r="H76" s="136"/>
      <c r="I76" s="230"/>
      <c r="J76" s="37"/>
      <c r="K76" s="231"/>
      <c r="L76" s="231"/>
      <c r="M76" s="231"/>
    </row>
    <row r="77" spans="1:13" s="49" customFormat="1" ht="12.75">
      <c r="A77" s="745"/>
      <c r="B77" s="602" t="s">
        <v>999</v>
      </c>
      <c r="C77" s="366"/>
      <c r="D77" s="943"/>
      <c r="E77" s="210"/>
      <c r="F77" s="210"/>
      <c r="G77" s="239"/>
      <c r="H77" s="136"/>
      <c r="I77" s="230"/>
      <c r="J77" s="37"/>
      <c r="K77" s="231"/>
      <c r="L77" s="231"/>
      <c r="M77" s="231"/>
    </row>
    <row r="78" spans="1:13" s="49" customFormat="1" ht="156">
      <c r="A78" s="745"/>
      <c r="B78" s="639" t="s">
        <v>1000</v>
      </c>
      <c r="C78" s="366"/>
      <c r="D78" s="943"/>
      <c r="E78" s="401"/>
      <c r="F78" s="210"/>
      <c r="G78" s="239"/>
      <c r="H78" s="136"/>
      <c r="I78" s="230"/>
      <c r="J78" s="37"/>
      <c r="K78" s="231"/>
      <c r="L78" s="231"/>
      <c r="M78" s="231"/>
    </row>
    <row r="79" spans="1:13" s="49" customFormat="1" ht="36">
      <c r="A79" s="1233">
        <f>A75+1</f>
        <v>19</v>
      </c>
      <c r="B79" s="1013" t="s">
        <v>1001</v>
      </c>
      <c r="C79" s="861" t="s">
        <v>1168</v>
      </c>
      <c r="D79" s="1014">
        <v>1</v>
      </c>
      <c r="E79" s="653"/>
      <c r="F79" s="855" t="str">
        <f>IF((D79*E79)=0," ",(D79*E79))</f>
        <v> </v>
      </c>
      <c r="G79" s="239"/>
      <c r="H79" s="136"/>
      <c r="I79" s="230"/>
      <c r="J79" s="37"/>
      <c r="K79" s="231"/>
      <c r="L79" s="231"/>
      <c r="M79" s="231"/>
    </row>
    <row r="80" spans="1:13" s="49" customFormat="1" ht="48">
      <c r="A80" s="1234"/>
      <c r="B80" s="997" t="s">
        <v>1002</v>
      </c>
      <c r="C80" s="861"/>
      <c r="D80" s="1015"/>
      <c r="E80" s="653"/>
      <c r="F80" s="999"/>
      <c r="G80" s="239"/>
      <c r="H80" s="136"/>
      <c r="I80" s="230"/>
      <c r="J80" s="37"/>
      <c r="K80" s="231"/>
      <c r="L80" s="231"/>
      <c r="M80" s="231"/>
    </row>
    <row r="81" spans="1:13" s="49" customFormat="1" ht="36">
      <c r="A81" s="1234"/>
      <c r="B81" s="1000" t="s">
        <v>1003</v>
      </c>
      <c r="C81" s="989"/>
      <c r="D81" s="945"/>
      <c r="E81" s="701"/>
      <c r="F81" s="1001"/>
      <c r="G81" s="239"/>
      <c r="H81" s="136"/>
      <c r="I81" s="230"/>
      <c r="J81" s="37"/>
      <c r="K81" s="231"/>
      <c r="L81" s="231"/>
      <c r="M81" s="231"/>
    </row>
    <row r="82" spans="1:15" s="49" customFormat="1" ht="24">
      <c r="A82" s="1234"/>
      <c r="B82" s="1000" t="s">
        <v>1004</v>
      </c>
      <c r="C82" s="989"/>
      <c r="D82" s="945"/>
      <c r="E82" s="701"/>
      <c r="F82" s="1001"/>
      <c r="G82" s="239"/>
      <c r="H82" s="136"/>
      <c r="I82" s="37"/>
      <c r="J82" s="144"/>
      <c r="K82" s="230"/>
      <c r="L82" s="37"/>
      <c r="M82" s="231"/>
      <c r="N82" s="165"/>
      <c r="O82" s="165"/>
    </row>
    <row r="83" spans="1:15" s="49" customFormat="1" ht="12.75">
      <c r="A83" s="1234"/>
      <c r="B83" s="1000" t="s">
        <v>1005</v>
      </c>
      <c r="C83" s="989"/>
      <c r="D83" s="945"/>
      <c r="E83" s="701"/>
      <c r="F83" s="1001"/>
      <c r="G83" s="239"/>
      <c r="H83" s="136"/>
      <c r="I83" s="37"/>
      <c r="J83" s="144"/>
      <c r="K83" s="230"/>
      <c r="L83" s="37"/>
      <c r="M83" s="231"/>
      <c r="N83" s="165"/>
      <c r="O83" s="165"/>
    </row>
    <row r="84" spans="1:15" s="49" customFormat="1" ht="24">
      <c r="A84" s="1234"/>
      <c r="B84" s="1000" t="s">
        <v>1309</v>
      </c>
      <c r="C84" s="989"/>
      <c r="D84" s="945"/>
      <c r="E84" s="701"/>
      <c r="F84" s="1001"/>
      <c r="G84" s="239"/>
      <c r="H84" s="136"/>
      <c r="I84" s="37"/>
      <c r="J84" s="144"/>
      <c r="K84" s="230"/>
      <c r="L84" s="37"/>
      <c r="M84" s="231"/>
      <c r="N84" s="165"/>
      <c r="O84" s="165"/>
    </row>
    <row r="85" spans="1:15" s="49" customFormat="1" ht="12.75">
      <c r="A85" s="1234"/>
      <c r="B85" s="1000" t="s">
        <v>1006</v>
      </c>
      <c r="C85" s="989"/>
      <c r="D85" s="945"/>
      <c r="E85" s="701"/>
      <c r="F85" s="1001"/>
      <c r="G85" s="239"/>
      <c r="H85" s="136"/>
      <c r="I85" s="228"/>
      <c r="J85" s="144"/>
      <c r="K85" s="230"/>
      <c r="L85" s="37"/>
      <c r="M85" s="231"/>
      <c r="N85" s="165"/>
      <c r="O85" s="165"/>
    </row>
    <row r="86" spans="1:15" s="49" customFormat="1" ht="24">
      <c r="A86" s="1234"/>
      <c r="B86" s="1004" t="s">
        <v>1308</v>
      </c>
      <c r="C86" s="989"/>
      <c r="D86" s="945"/>
      <c r="E86" s="701"/>
      <c r="F86" s="1001"/>
      <c r="G86" s="239"/>
      <c r="H86" s="136"/>
      <c r="I86" s="228"/>
      <c r="J86" s="144"/>
      <c r="K86" s="230"/>
      <c r="L86" s="37"/>
      <c r="M86" s="231"/>
      <c r="N86" s="165"/>
      <c r="O86" s="165"/>
    </row>
    <row r="87" spans="1:15" s="49" customFormat="1" ht="36">
      <c r="A87" s="1234"/>
      <c r="B87" s="1000" t="s">
        <v>1007</v>
      </c>
      <c r="C87" s="989"/>
      <c r="D87" s="945"/>
      <c r="E87" s="701"/>
      <c r="F87" s="1001"/>
      <c r="G87" s="239"/>
      <c r="H87" s="136"/>
      <c r="I87" s="37"/>
      <c r="J87" s="144"/>
      <c r="K87" s="230"/>
      <c r="L87" s="37"/>
      <c r="M87" s="231"/>
      <c r="N87" s="165"/>
      <c r="O87" s="165"/>
    </row>
    <row r="88" spans="1:15" s="49" customFormat="1" ht="12.75">
      <c r="A88" s="1234"/>
      <c r="B88" s="1000" t="s">
        <v>1008</v>
      </c>
      <c r="C88" s="989"/>
      <c r="D88" s="945"/>
      <c r="E88" s="701"/>
      <c r="F88" s="1001"/>
      <c r="G88" s="239"/>
      <c r="H88" s="136"/>
      <c r="I88" s="228"/>
      <c r="J88" s="144"/>
      <c r="K88" s="230"/>
      <c r="L88" s="37"/>
      <c r="M88" s="231"/>
      <c r="N88" s="165"/>
      <c r="O88" s="165"/>
    </row>
    <row r="89" spans="1:15" s="49" customFormat="1" ht="24">
      <c r="A89" s="1234"/>
      <c r="B89" s="1000" t="s">
        <v>1310</v>
      </c>
      <c r="C89" s="989"/>
      <c r="D89" s="945"/>
      <c r="E89" s="701"/>
      <c r="F89" s="1001"/>
      <c r="G89" s="239"/>
      <c r="H89" s="136"/>
      <c r="I89" s="228"/>
      <c r="J89" s="144"/>
      <c r="K89" s="230"/>
      <c r="L89" s="37"/>
      <c r="M89" s="231"/>
      <c r="N89" s="165"/>
      <c r="O89" s="165"/>
    </row>
    <row r="90" spans="1:15" s="49" customFormat="1" ht="12.75">
      <c r="A90" s="1234"/>
      <c r="B90" s="1000" t="s">
        <v>1009</v>
      </c>
      <c r="C90" s="989"/>
      <c r="D90" s="945"/>
      <c r="E90" s="701"/>
      <c r="F90" s="1001"/>
      <c r="G90" s="239"/>
      <c r="H90" s="136"/>
      <c r="I90" s="228"/>
      <c r="J90" s="144"/>
      <c r="K90" s="230"/>
      <c r="L90" s="37"/>
      <c r="M90" s="231"/>
      <c r="N90" s="165"/>
      <c r="O90" s="165"/>
    </row>
    <row r="91" spans="1:15" s="49" customFormat="1" ht="12.75">
      <c r="A91" s="1234"/>
      <c r="B91" s="1004" t="s">
        <v>1010</v>
      </c>
      <c r="C91" s="989"/>
      <c r="D91" s="945"/>
      <c r="E91" s="701"/>
      <c r="F91" s="1001"/>
      <c r="G91" s="239"/>
      <c r="H91" s="136"/>
      <c r="I91" s="37"/>
      <c r="J91" s="144"/>
      <c r="K91" s="230"/>
      <c r="L91" s="37"/>
      <c r="M91" s="231"/>
      <c r="N91" s="165"/>
      <c r="O91" s="165"/>
    </row>
    <row r="92" spans="1:15" s="49" customFormat="1" ht="12.75">
      <c r="A92" s="1234"/>
      <c r="B92" s="1000" t="s">
        <v>1311</v>
      </c>
      <c r="C92" s="989"/>
      <c r="D92" s="945"/>
      <c r="E92" s="701"/>
      <c r="F92" s="1001"/>
      <c r="G92" s="239"/>
      <c r="H92" s="136"/>
      <c r="I92" s="37"/>
      <c r="J92" s="144"/>
      <c r="K92" s="230"/>
      <c r="L92" s="37"/>
      <c r="M92" s="231"/>
      <c r="N92" s="165"/>
      <c r="O92" s="165"/>
    </row>
    <row r="93" spans="1:15" s="49" customFormat="1" ht="24">
      <c r="A93" s="1234"/>
      <c r="B93" s="1004" t="s">
        <v>1011</v>
      </c>
      <c r="C93" s="989"/>
      <c r="D93" s="945"/>
      <c r="E93" s="701"/>
      <c r="F93" s="1001"/>
      <c r="G93" s="239"/>
      <c r="H93" s="136"/>
      <c r="I93" s="37"/>
      <c r="J93" s="144"/>
      <c r="K93" s="230"/>
      <c r="L93" s="37"/>
      <c r="M93" s="231"/>
      <c r="N93" s="165"/>
      <c r="O93" s="165"/>
    </row>
    <row r="94" spans="1:15" s="49" customFormat="1" ht="24">
      <c r="A94" s="1234"/>
      <c r="B94" s="1000" t="s">
        <v>1312</v>
      </c>
      <c r="C94" s="989"/>
      <c r="D94" s="945"/>
      <c r="E94" s="701"/>
      <c r="F94" s="1001"/>
      <c r="G94" s="239"/>
      <c r="H94" s="136"/>
      <c r="I94" s="37"/>
      <c r="J94" s="144"/>
      <c r="K94" s="230"/>
      <c r="L94" s="37"/>
      <c r="M94" s="231"/>
      <c r="N94" s="165"/>
      <c r="O94" s="165"/>
    </row>
    <row r="95" spans="1:15" s="49" customFormat="1" ht="48">
      <c r="A95" s="1235"/>
      <c r="B95" s="1016" t="s">
        <v>1012</v>
      </c>
      <c r="C95" s="980"/>
      <c r="D95" s="1006"/>
      <c r="E95" s="697"/>
      <c r="F95" s="811"/>
      <c r="G95" s="239"/>
      <c r="H95" s="136"/>
      <c r="I95" s="37"/>
      <c r="J95" s="144"/>
      <c r="K95" s="230"/>
      <c r="L95" s="37"/>
      <c r="M95" s="231"/>
      <c r="N95" s="165"/>
      <c r="O95" s="165"/>
    </row>
    <row r="96" spans="1:15" s="49" customFormat="1" ht="24">
      <c r="A96" s="1233">
        <f>A79+1</f>
        <v>20</v>
      </c>
      <c r="B96" s="986" t="s">
        <v>1013</v>
      </c>
      <c r="C96" s="989" t="s">
        <v>1168</v>
      </c>
      <c r="D96" s="990">
        <v>1</v>
      </c>
      <c r="E96" s="992"/>
      <c r="F96" s="993" t="str">
        <f>IF((D96*E96)=0," ",(D96*E96))</f>
        <v> </v>
      </c>
      <c r="G96" s="239"/>
      <c r="H96" s="136"/>
      <c r="I96" s="37"/>
      <c r="J96" s="144"/>
      <c r="K96" s="230"/>
      <c r="L96" s="37"/>
      <c r="M96" s="231"/>
      <c r="N96" s="165"/>
      <c r="O96" s="165"/>
    </row>
    <row r="97" spans="1:15" s="49" customFormat="1" ht="36">
      <c r="A97" s="1234"/>
      <c r="B97" s="997" t="s">
        <v>1014</v>
      </c>
      <c r="C97" s="974"/>
      <c r="D97" s="998"/>
      <c r="E97" s="404"/>
      <c r="F97" s="1007"/>
      <c r="G97" s="239"/>
      <c r="H97" s="136"/>
      <c r="I97" s="37"/>
      <c r="J97" s="144"/>
      <c r="K97" s="230"/>
      <c r="L97" s="37"/>
      <c r="M97" s="231"/>
      <c r="N97" s="165"/>
      <c r="O97" s="165"/>
    </row>
    <row r="98" spans="1:15" s="49" customFormat="1" ht="12.75">
      <c r="A98" s="1234"/>
      <c r="B98" s="1002" t="s">
        <v>1015</v>
      </c>
      <c r="C98" s="989"/>
      <c r="D98" s="945"/>
      <c r="E98" s="992"/>
      <c r="F98" s="1012"/>
      <c r="G98" s="239"/>
      <c r="H98" s="136"/>
      <c r="I98" s="37"/>
      <c r="J98" s="144"/>
      <c r="K98" s="230"/>
      <c r="L98" s="37"/>
      <c r="M98" s="231"/>
      <c r="N98" s="165"/>
      <c r="O98" s="165"/>
    </row>
    <row r="99" spans="1:15" s="49" customFormat="1" ht="24">
      <c r="A99" s="1234"/>
      <c r="B99" s="1002" t="s">
        <v>1016</v>
      </c>
      <c r="C99" s="989"/>
      <c r="D99" s="945"/>
      <c r="E99" s="992"/>
      <c r="F99" s="1003"/>
      <c r="G99" s="239"/>
      <c r="H99" s="136"/>
      <c r="I99" s="37"/>
      <c r="J99" s="144"/>
      <c r="K99" s="230"/>
      <c r="L99" s="37"/>
      <c r="M99" s="231"/>
      <c r="N99" s="165"/>
      <c r="O99" s="165"/>
    </row>
    <row r="100" spans="1:15" s="49" customFormat="1" ht="24">
      <c r="A100" s="1234"/>
      <c r="B100" s="1002" t="s">
        <v>1017</v>
      </c>
      <c r="C100" s="989"/>
      <c r="D100" s="945"/>
      <c r="E100" s="992"/>
      <c r="F100" s="1003"/>
      <c r="G100" s="239"/>
      <c r="H100" s="136"/>
      <c r="I100" s="37"/>
      <c r="J100" s="144"/>
      <c r="K100" s="230"/>
      <c r="L100" s="37"/>
      <c r="M100" s="231"/>
      <c r="N100" s="165"/>
      <c r="O100" s="165"/>
    </row>
    <row r="101" spans="1:15" s="49" customFormat="1" ht="24">
      <c r="A101" s="1234"/>
      <c r="B101" s="1002" t="s">
        <v>1018</v>
      </c>
      <c r="C101" s="989"/>
      <c r="D101" s="945"/>
      <c r="E101" s="992"/>
      <c r="F101" s="1003"/>
      <c r="G101" s="239"/>
      <c r="H101" s="136"/>
      <c r="I101" s="228"/>
      <c r="J101" s="144"/>
      <c r="K101" s="230"/>
      <c r="L101" s="37"/>
      <c r="M101" s="231"/>
      <c r="N101" s="165"/>
      <c r="O101" s="165"/>
    </row>
    <row r="102" spans="1:15" s="49" customFormat="1" ht="12.75">
      <c r="A102" s="1234"/>
      <c r="B102" s="1002" t="s">
        <v>1019</v>
      </c>
      <c r="C102" s="989"/>
      <c r="D102" s="945"/>
      <c r="E102" s="992"/>
      <c r="F102" s="1003"/>
      <c r="G102" s="239"/>
      <c r="H102" s="136"/>
      <c r="I102" s="228"/>
      <c r="J102" s="144"/>
      <c r="K102" s="230"/>
      <c r="L102" s="37"/>
      <c r="M102" s="231"/>
      <c r="N102" s="165"/>
      <c r="O102" s="165"/>
    </row>
    <row r="103" spans="1:15" s="49" customFormat="1" ht="24">
      <c r="A103" s="1234"/>
      <c r="B103" s="1002" t="s">
        <v>1020</v>
      </c>
      <c r="C103" s="989"/>
      <c r="D103" s="945"/>
      <c r="E103" s="992"/>
      <c r="F103" s="1003"/>
      <c r="G103" s="239"/>
      <c r="H103" s="136"/>
      <c r="I103" s="37"/>
      <c r="J103" s="144"/>
      <c r="K103" s="230"/>
      <c r="L103" s="37"/>
      <c r="M103" s="231"/>
      <c r="N103" s="165"/>
      <c r="O103" s="165"/>
    </row>
    <row r="104" spans="1:15" s="49" customFormat="1" ht="24">
      <c r="A104" s="1234"/>
      <c r="B104" s="1002" t="s">
        <v>1313</v>
      </c>
      <c r="C104" s="989"/>
      <c r="D104" s="945"/>
      <c r="E104" s="992"/>
      <c r="F104" s="1003"/>
      <c r="G104" s="239"/>
      <c r="H104" s="136"/>
      <c r="I104" s="228"/>
      <c r="J104" s="144"/>
      <c r="K104" s="230"/>
      <c r="L104" s="37"/>
      <c r="M104" s="231"/>
      <c r="N104" s="165"/>
      <c r="O104" s="165"/>
    </row>
    <row r="105" spans="1:15" s="49" customFormat="1" ht="24">
      <c r="A105" s="1234"/>
      <c r="B105" s="1002" t="s">
        <v>1021</v>
      </c>
      <c r="C105" s="989"/>
      <c r="D105" s="945"/>
      <c r="E105" s="992"/>
      <c r="F105" s="1003"/>
      <c r="G105" s="239"/>
      <c r="H105" s="136"/>
      <c r="I105" s="228"/>
      <c r="J105" s="144"/>
      <c r="K105" s="230"/>
      <c r="L105" s="37"/>
      <c r="M105" s="231"/>
      <c r="N105" s="165"/>
      <c r="O105" s="165"/>
    </row>
    <row r="106" spans="1:15" s="49" customFormat="1" ht="36">
      <c r="A106" s="1234"/>
      <c r="B106" s="1002" t="s">
        <v>1022</v>
      </c>
      <c r="C106" s="989"/>
      <c r="D106" s="1011"/>
      <c r="E106" s="992"/>
      <c r="F106" s="1012"/>
      <c r="G106" s="239"/>
      <c r="H106" s="136"/>
      <c r="I106" s="228"/>
      <c r="J106" s="144"/>
      <c r="K106" s="230"/>
      <c r="L106" s="37"/>
      <c r="M106" s="231"/>
      <c r="N106" s="165"/>
      <c r="O106" s="165"/>
    </row>
    <row r="107" spans="1:15" s="49" customFormat="1" ht="12.75">
      <c r="A107" s="1234"/>
      <c r="B107" s="1002" t="s">
        <v>1023</v>
      </c>
      <c r="C107" s="989"/>
      <c r="D107" s="945"/>
      <c r="E107" s="992"/>
      <c r="F107" s="1003"/>
      <c r="G107" s="239"/>
      <c r="H107" s="136"/>
      <c r="I107" s="37"/>
      <c r="J107" s="144"/>
      <c r="K107" s="230"/>
      <c r="L107" s="37"/>
      <c r="M107" s="231"/>
      <c r="N107" s="165"/>
      <c r="O107" s="165"/>
    </row>
    <row r="108" spans="1:15" s="49" customFormat="1" ht="36">
      <c r="A108" s="1234"/>
      <c r="B108" s="1002" t="s">
        <v>1314</v>
      </c>
      <c r="C108" s="989"/>
      <c r="D108" s="945"/>
      <c r="E108" s="992"/>
      <c r="F108" s="1003"/>
      <c r="G108" s="239"/>
      <c r="H108" s="136"/>
      <c r="I108" s="37"/>
      <c r="J108" s="144"/>
      <c r="K108" s="230"/>
      <c r="L108" s="37"/>
      <c r="M108" s="231"/>
      <c r="N108" s="165"/>
      <c r="O108" s="165"/>
    </row>
    <row r="109" spans="1:15" s="49" customFormat="1" ht="36">
      <c r="A109" s="1234"/>
      <c r="B109" s="1002" t="s">
        <v>1025</v>
      </c>
      <c r="C109" s="989"/>
      <c r="D109" s="945"/>
      <c r="E109" s="992"/>
      <c r="F109" s="1003"/>
      <c r="G109" s="239"/>
      <c r="H109" s="136"/>
      <c r="I109" s="37"/>
      <c r="J109" s="144"/>
      <c r="K109" s="230"/>
      <c r="L109" s="37"/>
      <c r="M109" s="231"/>
      <c r="N109" s="165"/>
      <c r="O109" s="165"/>
    </row>
    <row r="110" spans="1:15" s="49" customFormat="1" ht="36">
      <c r="A110" s="1234"/>
      <c r="B110" s="1002" t="s">
        <v>1026</v>
      </c>
      <c r="C110" s="989"/>
      <c r="D110" s="945"/>
      <c r="E110" s="992"/>
      <c r="F110" s="1003"/>
      <c r="G110" s="239"/>
      <c r="H110" s="136"/>
      <c r="I110" s="37"/>
      <c r="J110" s="144"/>
      <c r="K110" s="230"/>
      <c r="L110" s="37"/>
      <c r="M110" s="231"/>
      <c r="N110" s="165"/>
      <c r="O110" s="165"/>
    </row>
    <row r="111" spans="1:15" s="49" customFormat="1" ht="24">
      <c r="A111" s="1234"/>
      <c r="B111" s="1002" t="s">
        <v>1315</v>
      </c>
      <c r="C111" s="989"/>
      <c r="D111" s="945"/>
      <c r="E111" s="992"/>
      <c r="F111" s="1003"/>
      <c r="G111" s="239"/>
      <c r="H111" s="136"/>
      <c r="I111" s="37"/>
      <c r="J111" s="144"/>
      <c r="K111" s="230"/>
      <c r="L111" s="37"/>
      <c r="M111" s="231"/>
      <c r="N111" s="165"/>
      <c r="O111" s="165"/>
    </row>
    <row r="112" spans="1:15" s="49" customFormat="1" ht="24">
      <c r="A112" s="1234"/>
      <c r="B112" s="1002" t="s">
        <v>1316</v>
      </c>
      <c r="C112" s="989"/>
      <c r="D112" s="945"/>
      <c r="E112" s="992"/>
      <c r="F112" s="1003"/>
      <c r="G112" s="239"/>
      <c r="H112" s="136"/>
      <c r="I112" s="37"/>
      <c r="J112" s="144"/>
      <c r="K112" s="230"/>
      <c r="L112" s="37"/>
      <c r="M112" s="231"/>
      <c r="N112" s="165"/>
      <c r="O112" s="165"/>
    </row>
    <row r="113" spans="1:15" s="49" customFormat="1" ht="24">
      <c r="A113" s="1234"/>
      <c r="B113" s="1002" t="s">
        <v>1317</v>
      </c>
      <c r="C113" s="989"/>
      <c r="D113" s="945"/>
      <c r="E113" s="992"/>
      <c r="F113" s="1003"/>
      <c r="G113" s="239"/>
      <c r="H113" s="136"/>
      <c r="I113" s="37"/>
      <c r="J113" s="144"/>
      <c r="K113" s="230"/>
      <c r="L113" s="37"/>
      <c r="M113" s="231"/>
      <c r="N113" s="165"/>
      <c r="O113" s="165"/>
    </row>
    <row r="114" spans="1:15" s="49" customFormat="1" ht="12.75">
      <c r="A114" s="1234"/>
      <c r="B114" s="1002" t="s">
        <v>1027</v>
      </c>
      <c r="C114" s="989"/>
      <c r="D114" s="945"/>
      <c r="E114" s="992"/>
      <c r="F114" s="1003"/>
      <c r="G114" s="239"/>
      <c r="H114" s="136"/>
      <c r="I114" s="37"/>
      <c r="J114" s="144"/>
      <c r="K114" s="230"/>
      <c r="L114" s="37"/>
      <c r="M114" s="231"/>
      <c r="N114" s="165"/>
      <c r="O114" s="165"/>
    </row>
    <row r="115" spans="1:15" s="49" customFormat="1" ht="24">
      <c r="A115" s="1234"/>
      <c r="B115" s="1002" t="s">
        <v>1318</v>
      </c>
      <c r="C115" s="989"/>
      <c r="D115" s="945"/>
      <c r="E115" s="992"/>
      <c r="F115" s="1003"/>
      <c r="G115" s="239"/>
      <c r="H115" s="136"/>
      <c r="I115" s="37"/>
      <c r="J115" s="144"/>
      <c r="K115" s="230"/>
      <c r="L115" s="37"/>
      <c r="M115" s="231"/>
      <c r="N115" s="165"/>
      <c r="O115" s="165"/>
    </row>
    <row r="116" spans="1:15" s="49" customFormat="1" ht="12.75">
      <c r="A116" s="1234"/>
      <c r="B116" s="1002" t="s">
        <v>1028</v>
      </c>
      <c r="C116" s="989"/>
      <c r="D116" s="945"/>
      <c r="E116" s="992"/>
      <c r="F116" s="1003"/>
      <c r="G116" s="239"/>
      <c r="H116" s="136"/>
      <c r="I116" s="37"/>
      <c r="J116" s="144"/>
      <c r="K116" s="230"/>
      <c r="L116" s="37"/>
      <c r="M116" s="231"/>
      <c r="N116" s="165"/>
      <c r="O116" s="165"/>
    </row>
    <row r="117" spans="1:15" s="49" customFormat="1" ht="12.75">
      <c r="A117" s="1234"/>
      <c r="B117" s="1002" t="s">
        <v>1029</v>
      </c>
      <c r="C117" s="989"/>
      <c r="D117" s="945"/>
      <c r="E117" s="992"/>
      <c r="F117" s="1003"/>
      <c r="G117" s="239"/>
      <c r="H117" s="136"/>
      <c r="I117" s="37"/>
      <c r="J117" s="144"/>
      <c r="K117" s="230"/>
      <c r="L117" s="37"/>
      <c r="M117" s="231"/>
      <c r="N117" s="165"/>
      <c r="O117" s="165"/>
    </row>
    <row r="118" spans="1:15" s="49" customFormat="1" ht="12.75">
      <c r="A118" s="1234"/>
      <c r="B118" s="1002" t="s">
        <v>1319</v>
      </c>
      <c r="C118" s="989"/>
      <c r="D118" s="945"/>
      <c r="E118" s="992"/>
      <c r="F118" s="1003"/>
      <c r="G118" s="239"/>
      <c r="H118" s="136"/>
      <c r="I118" s="228"/>
      <c r="J118" s="144"/>
      <c r="K118" s="230"/>
      <c r="L118" s="37"/>
      <c r="M118" s="231"/>
      <c r="N118" s="165"/>
      <c r="O118" s="165"/>
    </row>
    <row r="119" spans="1:13" s="49" customFormat="1" ht="12.75">
      <c r="A119" s="1234"/>
      <c r="B119" s="1002" t="s">
        <v>1030</v>
      </c>
      <c r="C119" s="989"/>
      <c r="D119" s="945"/>
      <c r="E119" s="992"/>
      <c r="F119" s="1003"/>
      <c r="G119" s="239"/>
      <c r="H119" s="136"/>
      <c r="I119" s="230"/>
      <c r="J119" s="37"/>
      <c r="K119" s="231"/>
      <c r="L119" s="231"/>
      <c r="M119" s="231"/>
    </row>
    <row r="120" spans="1:15" s="49" customFormat="1" ht="12.75">
      <c r="A120" s="1234"/>
      <c r="B120" s="1002" t="s">
        <v>1320</v>
      </c>
      <c r="C120" s="989"/>
      <c r="D120" s="945"/>
      <c r="E120" s="992"/>
      <c r="F120" s="1003"/>
      <c r="G120" s="239"/>
      <c r="H120" s="136"/>
      <c r="I120" s="228"/>
      <c r="J120" s="144"/>
      <c r="K120" s="230"/>
      <c r="L120" s="37"/>
      <c r="M120" s="231"/>
      <c r="N120" s="165"/>
      <c r="O120" s="165"/>
    </row>
    <row r="121" spans="1:15" s="49" customFormat="1" ht="24">
      <c r="A121" s="1234"/>
      <c r="B121" s="1002" t="s">
        <v>1031</v>
      </c>
      <c r="C121" s="989"/>
      <c r="D121" s="945"/>
      <c r="E121" s="992"/>
      <c r="F121" s="1003"/>
      <c r="G121" s="239"/>
      <c r="H121" s="136"/>
      <c r="I121" s="228"/>
      <c r="J121" s="144"/>
      <c r="K121" s="230"/>
      <c r="L121" s="37"/>
      <c r="M121" s="231"/>
      <c r="N121" s="165"/>
      <c r="O121" s="165"/>
    </row>
    <row r="122" spans="1:15" s="49" customFormat="1" ht="12.75">
      <c r="A122" s="1234"/>
      <c r="B122" s="1002" t="s">
        <v>1321</v>
      </c>
      <c r="C122" s="989"/>
      <c r="D122" s="945"/>
      <c r="E122" s="992"/>
      <c r="F122" s="1003"/>
      <c r="G122" s="239"/>
      <c r="H122" s="136"/>
      <c r="I122" s="37"/>
      <c r="J122" s="144"/>
      <c r="K122" s="230"/>
      <c r="L122" s="37"/>
      <c r="M122" s="231"/>
      <c r="N122" s="165"/>
      <c r="O122" s="165"/>
    </row>
    <row r="123" spans="1:15" s="49" customFormat="1" ht="48">
      <c r="A123" s="1235"/>
      <c r="B123" s="1009" t="s">
        <v>1033</v>
      </c>
      <c r="C123" s="980"/>
      <c r="D123" s="1006"/>
      <c r="E123" s="827"/>
      <c r="F123" s="1010"/>
      <c r="G123" s="239"/>
      <c r="H123" s="136"/>
      <c r="I123" s="228"/>
      <c r="J123" s="144"/>
      <c r="K123" s="230"/>
      <c r="L123" s="37"/>
      <c r="M123" s="231"/>
      <c r="N123" s="165"/>
      <c r="O123" s="165"/>
    </row>
    <row r="124" spans="1:15" s="49" customFormat="1" ht="12.75">
      <c r="A124" s="1233">
        <f>A96+1</f>
        <v>21</v>
      </c>
      <c r="B124" s="986" t="s">
        <v>1034</v>
      </c>
      <c r="C124" s="989" t="s">
        <v>1168</v>
      </c>
      <c r="D124" s="990">
        <v>1</v>
      </c>
      <c r="E124" s="992"/>
      <c r="F124" s="993" t="str">
        <f>IF((D124*E124)=0," ",(D124*E124))</f>
        <v> </v>
      </c>
      <c r="G124" s="239"/>
      <c r="H124" s="136"/>
      <c r="I124" s="228"/>
      <c r="J124" s="144"/>
      <c r="K124" s="230"/>
      <c r="L124" s="37"/>
      <c r="M124" s="231"/>
      <c r="N124" s="165"/>
      <c r="O124" s="165"/>
    </row>
    <row r="125" spans="1:13" s="49" customFormat="1" ht="36">
      <c r="A125" s="1234"/>
      <c r="B125" s="997" t="s">
        <v>1035</v>
      </c>
      <c r="C125" s="974"/>
      <c r="D125" s="998"/>
      <c r="E125" s="404"/>
      <c r="F125" s="1007"/>
      <c r="G125" s="239"/>
      <c r="H125" s="136"/>
      <c r="I125" s="230"/>
      <c r="J125" s="37"/>
      <c r="K125" s="231"/>
      <c r="L125" s="231"/>
      <c r="M125" s="231"/>
    </row>
    <row r="126" spans="1:13" s="49" customFormat="1" ht="12.75">
      <c r="A126" s="1234"/>
      <c r="B126" s="1002" t="s">
        <v>1036</v>
      </c>
      <c r="C126" s="989"/>
      <c r="D126" s="945"/>
      <c r="E126" s="992"/>
      <c r="F126" s="1003"/>
      <c r="G126" s="239"/>
      <c r="H126" s="136"/>
      <c r="I126" s="230"/>
      <c r="J126" s="37"/>
      <c r="K126" s="231"/>
      <c r="L126" s="231"/>
      <c r="M126" s="231"/>
    </row>
    <row r="127" spans="1:13" s="49" customFormat="1" ht="24">
      <c r="A127" s="1234"/>
      <c r="B127" s="1002" t="s">
        <v>1037</v>
      </c>
      <c r="C127" s="989"/>
      <c r="D127" s="945"/>
      <c r="E127" s="992"/>
      <c r="F127" s="1003"/>
      <c r="G127" s="239"/>
      <c r="H127" s="136"/>
      <c r="I127" s="230"/>
      <c r="J127" s="37"/>
      <c r="K127" s="231"/>
      <c r="L127" s="231"/>
      <c r="M127" s="231"/>
    </row>
    <row r="128" spans="1:13" s="49" customFormat="1" ht="24">
      <c r="A128" s="1234"/>
      <c r="B128" s="1002" t="s">
        <v>1018</v>
      </c>
      <c r="C128" s="989"/>
      <c r="D128" s="945"/>
      <c r="E128" s="992"/>
      <c r="F128" s="1003"/>
      <c r="G128" s="239"/>
      <c r="H128" s="136"/>
      <c r="I128" s="230"/>
      <c r="J128" s="37"/>
      <c r="K128" s="231"/>
      <c r="L128" s="231"/>
      <c r="M128" s="231"/>
    </row>
    <row r="129" spans="1:13" s="49" customFormat="1" ht="12.75">
      <c r="A129" s="1234"/>
      <c r="B129" s="1002" t="s">
        <v>1038</v>
      </c>
      <c r="C129" s="989"/>
      <c r="D129" s="945"/>
      <c r="E129" s="992"/>
      <c r="F129" s="1003"/>
      <c r="G129" s="239"/>
      <c r="H129" s="136"/>
      <c r="I129" s="230"/>
      <c r="J129" s="37"/>
      <c r="K129" s="231"/>
      <c r="L129" s="231"/>
      <c r="M129" s="231"/>
    </row>
    <row r="130" spans="1:15" s="49" customFormat="1" ht="12.75">
      <c r="A130" s="1234"/>
      <c r="B130" s="1002" t="s">
        <v>1039</v>
      </c>
      <c r="C130" s="989"/>
      <c r="D130" s="945"/>
      <c r="E130" s="992"/>
      <c r="F130" s="1003"/>
      <c r="G130" s="239"/>
      <c r="H130" s="136"/>
      <c r="I130" s="37"/>
      <c r="J130" s="144"/>
      <c r="K130" s="230"/>
      <c r="L130" s="37"/>
      <c r="M130" s="231"/>
      <c r="N130" s="165"/>
      <c r="O130" s="165"/>
    </row>
    <row r="131" spans="1:15" s="49" customFormat="1" ht="24">
      <c r="A131" s="1234"/>
      <c r="B131" s="1002" t="s">
        <v>1040</v>
      </c>
      <c r="C131" s="989"/>
      <c r="D131" s="945"/>
      <c r="E131" s="992"/>
      <c r="F131" s="1003"/>
      <c r="G131" s="239"/>
      <c r="H131" s="136"/>
      <c r="I131" s="37"/>
      <c r="J131" s="144"/>
      <c r="K131" s="230"/>
      <c r="L131" s="37"/>
      <c r="M131" s="231"/>
      <c r="N131" s="165"/>
      <c r="O131" s="165"/>
    </row>
    <row r="132" spans="1:15" s="49" customFormat="1" ht="24">
      <c r="A132" s="1234"/>
      <c r="B132" s="1002" t="s">
        <v>1322</v>
      </c>
      <c r="C132" s="989"/>
      <c r="D132" s="945"/>
      <c r="E132" s="992"/>
      <c r="F132" s="1003"/>
      <c r="G132" s="239"/>
      <c r="H132" s="136"/>
      <c r="I132" s="37"/>
      <c r="J132" s="144"/>
      <c r="K132" s="230"/>
      <c r="L132" s="37"/>
      <c r="M132" s="231"/>
      <c r="N132" s="165"/>
      <c r="O132" s="165"/>
    </row>
    <row r="133" spans="1:15" s="49" customFormat="1" ht="24">
      <c r="A133" s="1234"/>
      <c r="B133" s="1002" t="s">
        <v>1323</v>
      </c>
      <c r="C133" s="989"/>
      <c r="D133" s="945"/>
      <c r="E133" s="992"/>
      <c r="F133" s="1003"/>
      <c r="G133" s="239"/>
      <c r="H133" s="136"/>
      <c r="I133" s="37"/>
      <c r="J133" s="144"/>
      <c r="K133" s="230"/>
      <c r="L133" s="37"/>
      <c r="M133" s="231"/>
      <c r="N133" s="165"/>
      <c r="O133" s="165"/>
    </row>
    <row r="134" spans="1:15" s="49" customFormat="1" ht="12.75">
      <c r="A134" s="1234"/>
      <c r="B134" s="1002" t="s">
        <v>1030</v>
      </c>
      <c r="C134" s="989"/>
      <c r="D134" s="945"/>
      <c r="E134" s="992"/>
      <c r="F134" s="1003"/>
      <c r="G134" s="239"/>
      <c r="H134" s="136"/>
      <c r="I134" s="37"/>
      <c r="J134" s="144"/>
      <c r="K134" s="230"/>
      <c r="L134" s="37"/>
      <c r="M134" s="231"/>
      <c r="N134" s="165"/>
      <c r="O134" s="165"/>
    </row>
    <row r="135" spans="1:15" s="49" customFormat="1" ht="12.75">
      <c r="A135" s="1234"/>
      <c r="B135" s="1002" t="s">
        <v>1324</v>
      </c>
      <c r="C135" s="989"/>
      <c r="D135" s="945"/>
      <c r="E135" s="992"/>
      <c r="F135" s="1003"/>
      <c r="G135" s="239"/>
      <c r="H135" s="136"/>
      <c r="I135" s="37"/>
      <c r="J135" s="144"/>
      <c r="K135" s="230"/>
      <c r="L135" s="37"/>
      <c r="M135" s="231"/>
      <c r="N135" s="165"/>
      <c r="O135" s="165"/>
    </row>
    <row r="136" spans="1:15" s="49" customFormat="1" ht="12.75">
      <c r="A136" s="1234"/>
      <c r="B136" s="1002" t="s">
        <v>1325</v>
      </c>
      <c r="C136" s="989"/>
      <c r="D136" s="945"/>
      <c r="E136" s="992"/>
      <c r="F136" s="1003"/>
      <c r="G136" s="239"/>
      <c r="H136" s="136"/>
      <c r="I136" s="37"/>
      <c r="J136" s="144"/>
      <c r="K136" s="230"/>
      <c r="L136" s="37"/>
      <c r="M136" s="231"/>
      <c r="N136" s="165"/>
      <c r="O136" s="165"/>
    </row>
    <row r="137" spans="1:15" s="49" customFormat="1" ht="24">
      <c r="A137" s="1234"/>
      <c r="B137" s="1002" t="s">
        <v>1031</v>
      </c>
      <c r="C137" s="989"/>
      <c r="D137" s="945"/>
      <c r="E137" s="992"/>
      <c r="F137" s="1003"/>
      <c r="G137" s="239"/>
      <c r="H137" s="136"/>
      <c r="I137" s="37"/>
      <c r="J137" s="144"/>
      <c r="K137" s="230"/>
      <c r="L137" s="37"/>
      <c r="M137" s="231"/>
      <c r="N137" s="165"/>
      <c r="O137" s="165"/>
    </row>
    <row r="138" spans="1:15" s="49" customFormat="1" ht="12.75">
      <c r="A138" s="1234"/>
      <c r="B138" s="1008" t="s">
        <v>1032</v>
      </c>
      <c r="C138" s="989"/>
      <c r="D138" s="945"/>
      <c r="E138" s="992"/>
      <c r="F138" s="1003"/>
      <c r="G138" s="239"/>
      <c r="H138" s="136"/>
      <c r="I138" s="37"/>
      <c r="J138" s="144"/>
      <c r="K138" s="230"/>
      <c r="L138" s="37"/>
      <c r="M138" s="231"/>
      <c r="N138" s="165"/>
      <c r="O138" s="165"/>
    </row>
    <row r="139" spans="1:15" s="49" customFormat="1" ht="48">
      <c r="A139" s="1235"/>
      <c r="B139" s="1009" t="s">
        <v>1041</v>
      </c>
      <c r="C139" s="980"/>
      <c r="D139" s="1006"/>
      <c r="E139" s="827"/>
      <c r="F139" s="1010"/>
      <c r="G139" s="239"/>
      <c r="H139" s="136"/>
      <c r="I139" s="37"/>
      <c r="J139" s="144"/>
      <c r="K139" s="230"/>
      <c r="L139" s="37"/>
      <c r="M139" s="231"/>
      <c r="N139" s="165"/>
      <c r="O139" s="165"/>
    </row>
    <row r="140" spans="1:15" s="49" customFormat="1" ht="12.75">
      <c r="A140" s="1233">
        <f>A124+1</f>
        <v>22</v>
      </c>
      <c r="B140" s="985" t="s">
        <v>1042</v>
      </c>
      <c r="C140" s="989" t="s">
        <v>1168</v>
      </c>
      <c r="D140" s="990">
        <v>1</v>
      </c>
      <c r="E140" s="992"/>
      <c r="F140" s="993" t="str">
        <f>IF((D140*E140)=0," ",(D140*E140))</f>
        <v> </v>
      </c>
      <c r="G140" s="239"/>
      <c r="H140" s="136"/>
      <c r="I140" s="228"/>
      <c r="J140" s="144"/>
      <c r="K140" s="230"/>
      <c r="L140" s="37"/>
      <c r="M140" s="231"/>
      <c r="N140" s="165"/>
      <c r="O140" s="165"/>
    </row>
    <row r="141" spans="1:15" s="49" customFormat="1" ht="36">
      <c r="A141" s="1234"/>
      <c r="B141" s="997" t="s">
        <v>1043</v>
      </c>
      <c r="C141" s="974"/>
      <c r="D141" s="998"/>
      <c r="E141" s="404"/>
      <c r="F141" s="999"/>
      <c r="G141" s="239"/>
      <c r="H141" s="136"/>
      <c r="I141" s="228"/>
      <c r="J141" s="144"/>
      <c r="K141" s="230"/>
      <c r="L141" s="37"/>
      <c r="M141" s="231"/>
      <c r="N141" s="165"/>
      <c r="O141" s="165"/>
    </row>
    <row r="142" spans="1:15" s="49" customFormat="1" ht="12.75">
      <c r="A142" s="1234"/>
      <c r="B142" s="1000" t="s">
        <v>1044</v>
      </c>
      <c r="C142" s="989"/>
      <c r="D142" s="945"/>
      <c r="E142" s="992"/>
      <c r="F142" s="1001"/>
      <c r="G142" s="239"/>
      <c r="H142" s="136"/>
      <c r="I142" s="37"/>
      <c r="J142" s="144"/>
      <c r="K142" s="230"/>
      <c r="L142" s="37"/>
      <c r="M142" s="231"/>
      <c r="N142" s="165"/>
      <c r="O142" s="165"/>
    </row>
    <row r="143" spans="1:15" s="49" customFormat="1" ht="24">
      <c r="A143" s="1234"/>
      <c r="B143" s="1002" t="s">
        <v>556</v>
      </c>
      <c r="C143" s="989"/>
      <c r="D143" s="945"/>
      <c r="E143" s="992"/>
      <c r="F143" s="1003"/>
      <c r="G143" s="239"/>
      <c r="H143" s="136"/>
      <c r="I143" s="37"/>
      <c r="J143" s="144"/>
      <c r="K143" s="230"/>
      <c r="L143" s="37"/>
      <c r="M143" s="231"/>
      <c r="N143" s="165"/>
      <c r="O143" s="165"/>
    </row>
    <row r="144" spans="1:15" s="49" customFormat="1" ht="24">
      <c r="A144" s="1234"/>
      <c r="B144" s="1002" t="s">
        <v>557</v>
      </c>
      <c r="C144" s="989"/>
      <c r="D144" s="945"/>
      <c r="E144" s="992"/>
      <c r="F144" s="1003"/>
      <c r="G144" s="239"/>
      <c r="H144" s="136"/>
      <c r="I144" s="37"/>
      <c r="J144" s="144"/>
      <c r="K144" s="230"/>
      <c r="L144" s="37"/>
      <c r="M144" s="231"/>
      <c r="N144" s="165"/>
      <c r="O144" s="165"/>
    </row>
    <row r="145" spans="1:15" s="49" customFormat="1" ht="24">
      <c r="A145" s="1234"/>
      <c r="B145" s="1000" t="s">
        <v>558</v>
      </c>
      <c r="C145" s="989"/>
      <c r="D145" s="945"/>
      <c r="E145" s="992"/>
      <c r="F145" s="1001"/>
      <c r="G145" s="239"/>
      <c r="H145" s="136"/>
      <c r="I145" s="37"/>
      <c r="J145" s="144"/>
      <c r="K145" s="230"/>
      <c r="L145" s="37"/>
      <c r="M145" s="231"/>
      <c r="N145" s="165"/>
      <c r="O145" s="165"/>
    </row>
    <row r="146" spans="1:15" s="49" customFormat="1" ht="36">
      <c r="A146" s="1234"/>
      <c r="B146" s="1002" t="s">
        <v>1026</v>
      </c>
      <c r="C146" s="989"/>
      <c r="D146" s="945"/>
      <c r="E146" s="992"/>
      <c r="F146" s="1003"/>
      <c r="G146" s="239"/>
      <c r="H146" s="136"/>
      <c r="I146" s="37"/>
      <c r="J146" s="144"/>
      <c r="K146" s="230"/>
      <c r="L146" s="37"/>
      <c r="M146" s="231"/>
      <c r="N146" s="165"/>
      <c r="O146" s="165"/>
    </row>
    <row r="147" spans="1:15" s="49" customFormat="1" ht="36">
      <c r="A147" s="1234"/>
      <c r="B147" s="1002" t="s">
        <v>1024</v>
      </c>
      <c r="C147" s="989"/>
      <c r="D147" s="945"/>
      <c r="E147" s="992"/>
      <c r="F147" s="1003"/>
      <c r="G147" s="239"/>
      <c r="H147" s="136"/>
      <c r="I147" s="37"/>
      <c r="J147" s="144"/>
      <c r="K147" s="230"/>
      <c r="L147" s="37"/>
      <c r="M147" s="231"/>
      <c r="N147" s="165"/>
      <c r="O147" s="165"/>
    </row>
    <row r="148" spans="1:15" s="49" customFormat="1" ht="24">
      <c r="A148" s="1234"/>
      <c r="B148" s="1002" t="s">
        <v>1326</v>
      </c>
      <c r="C148" s="989"/>
      <c r="D148" s="945"/>
      <c r="E148" s="992"/>
      <c r="F148" s="1003"/>
      <c r="G148" s="239"/>
      <c r="H148" s="136"/>
      <c r="I148" s="37"/>
      <c r="J148" s="144"/>
      <c r="K148" s="230"/>
      <c r="L148" s="37"/>
      <c r="M148" s="231"/>
      <c r="N148" s="165"/>
      <c r="O148" s="165"/>
    </row>
    <row r="149" spans="1:15" s="49" customFormat="1" ht="24">
      <c r="A149" s="1234"/>
      <c r="B149" s="1000" t="s">
        <v>1327</v>
      </c>
      <c r="C149" s="989"/>
      <c r="D149" s="945"/>
      <c r="E149" s="992"/>
      <c r="F149" s="1001"/>
      <c r="G149" s="239"/>
      <c r="H149" s="136"/>
      <c r="I149" s="228"/>
      <c r="J149" s="144"/>
      <c r="K149" s="230"/>
      <c r="L149" s="37"/>
      <c r="M149" s="231"/>
      <c r="N149" s="165"/>
      <c r="O149" s="165"/>
    </row>
    <row r="150" spans="1:15" s="49" customFormat="1" ht="24">
      <c r="A150" s="1234"/>
      <c r="B150" s="1000" t="s">
        <v>1328</v>
      </c>
      <c r="C150" s="989"/>
      <c r="D150" s="945"/>
      <c r="E150" s="992"/>
      <c r="F150" s="1001"/>
      <c r="G150" s="239"/>
      <c r="H150" s="136"/>
      <c r="I150" s="37"/>
      <c r="J150" s="144"/>
      <c r="K150" s="230"/>
      <c r="L150" s="37"/>
      <c r="M150" s="231"/>
      <c r="N150" s="165"/>
      <c r="O150" s="165"/>
    </row>
    <row r="151" spans="1:15" s="49" customFormat="1" ht="12.75">
      <c r="A151" s="1234"/>
      <c r="B151" s="1000" t="s">
        <v>1030</v>
      </c>
      <c r="C151" s="989"/>
      <c r="D151" s="945"/>
      <c r="E151" s="992"/>
      <c r="F151" s="1001"/>
      <c r="G151" s="239"/>
      <c r="H151" s="136"/>
      <c r="I151" s="228"/>
      <c r="J151" s="144"/>
      <c r="K151" s="230"/>
      <c r="L151" s="37"/>
      <c r="M151" s="231"/>
      <c r="N151" s="165"/>
      <c r="O151" s="165"/>
    </row>
    <row r="152" spans="1:15" s="49" customFormat="1" ht="12.75">
      <c r="A152" s="1234"/>
      <c r="B152" s="1000" t="s">
        <v>1324</v>
      </c>
      <c r="C152" s="989"/>
      <c r="D152" s="945"/>
      <c r="E152" s="992"/>
      <c r="F152" s="1001"/>
      <c r="G152" s="239"/>
      <c r="H152" s="136"/>
      <c r="I152" s="228"/>
      <c r="J152" s="144"/>
      <c r="K152" s="230"/>
      <c r="L152" s="37"/>
      <c r="M152" s="231"/>
      <c r="N152" s="165"/>
      <c r="O152" s="165"/>
    </row>
    <row r="153" spans="1:15" s="49" customFormat="1" ht="12.75">
      <c r="A153" s="1234"/>
      <c r="B153" s="1004" t="s">
        <v>1329</v>
      </c>
      <c r="C153" s="989"/>
      <c r="D153" s="945"/>
      <c r="E153" s="992"/>
      <c r="F153" s="1001"/>
      <c r="G153" s="239"/>
      <c r="H153" s="136"/>
      <c r="I153" s="228"/>
      <c r="J153" s="144"/>
      <c r="K153" s="230"/>
      <c r="L153" s="37"/>
      <c r="M153" s="231"/>
      <c r="N153" s="165"/>
      <c r="O153" s="165"/>
    </row>
    <row r="154" spans="1:15" s="49" customFormat="1" ht="24">
      <c r="A154" s="1234"/>
      <c r="B154" s="1000" t="s">
        <v>1031</v>
      </c>
      <c r="C154" s="989"/>
      <c r="D154" s="945"/>
      <c r="E154" s="992"/>
      <c r="F154" s="1001"/>
      <c r="G154" s="239"/>
      <c r="H154" s="136"/>
      <c r="I154" s="228"/>
      <c r="J154" s="144"/>
      <c r="K154" s="230"/>
      <c r="L154" s="37"/>
      <c r="M154" s="231"/>
      <c r="N154" s="165"/>
      <c r="O154" s="165"/>
    </row>
    <row r="155" spans="1:15" s="49" customFormat="1" ht="12.75">
      <c r="A155" s="1234"/>
      <c r="B155" s="1004" t="s">
        <v>1032</v>
      </c>
      <c r="C155" s="989"/>
      <c r="D155" s="945"/>
      <c r="E155" s="992"/>
      <c r="F155" s="1001"/>
      <c r="G155" s="239"/>
      <c r="H155" s="136"/>
      <c r="I155" s="37"/>
      <c r="J155" s="144"/>
      <c r="K155" s="230"/>
      <c r="L155" s="37"/>
      <c r="M155" s="231"/>
      <c r="N155" s="165"/>
      <c r="O155" s="165"/>
    </row>
    <row r="156" spans="1:15" s="49" customFormat="1" ht="48">
      <c r="A156" s="1235"/>
      <c r="B156" s="1005" t="s">
        <v>559</v>
      </c>
      <c r="C156" s="980"/>
      <c r="D156" s="1006"/>
      <c r="E156" s="827"/>
      <c r="F156" s="811"/>
      <c r="G156" s="239"/>
      <c r="H156" s="136"/>
      <c r="I156" s="228"/>
      <c r="J156" s="144"/>
      <c r="K156" s="230"/>
      <c r="L156" s="37"/>
      <c r="M156" s="231"/>
      <c r="N156" s="165"/>
      <c r="O156" s="165"/>
    </row>
    <row r="157" spans="1:15" s="49" customFormat="1" ht="12.75">
      <c r="A157" s="1233">
        <f>A140+1</f>
        <v>23</v>
      </c>
      <c r="B157" s="985" t="s">
        <v>560</v>
      </c>
      <c r="C157" s="989" t="s">
        <v>1168</v>
      </c>
      <c r="D157" s="990">
        <v>1</v>
      </c>
      <c r="E157" s="992"/>
      <c r="F157" s="993" t="str">
        <f>IF((D157*E157)=0," ",(D157*E157))</f>
        <v> </v>
      </c>
      <c r="G157" s="239"/>
      <c r="H157" s="136"/>
      <c r="I157" s="37"/>
      <c r="J157" s="144"/>
      <c r="K157" s="230"/>
      <c r="L157" s="37"/>
      <c r="M157" s="231"/>
      <c r="N157" s="165"/>
      <c r="O157" s="165"/>
    </row>
    <row r="158" spans="1:15" s="49" customFormat="1" ht="36">
      <c r="A158" s="1234"/>
      <c r="B158" s="978" t="s">
        <v>1043</v>
      </c>
      <c r="C158" s="974"/>
      <c r="D158" s="961"/>
      <c r="E158" s="404"/>
      <c r="F158" s="855"/>
      <c r="G158" s="239"/>
      <c r="H158" s="136"/>
      <c r="I158" s="37"/>
      <c r="J158" s="144"/>
      <c r="K158" s="230"/>
      <c r="L158" s="37"/>
      <c r="M158" s="231"/>
      <c r="N158" s="165"/>
      <c r="O158" s="165"/>
    </row>
    <row r="159" spans="1:15" s="49" customFormat="1" ht="12.75">
      <c r="A159" s="1234"/>
      <c r="B159" s="985" t="s">
        <v>1044</v>
      </c>
      <c r="C159" s="989"/>
      <c r="D159" s="990"/>
      <c r="E159" s="992"/>
      <c r="F159" s="993"/>
      <c r="G159" s="239"/>
      <c r="H159" s="136"/>
      <c r="I159" s="37"/>
      <c r="J159" s="144"/>
      <c r="K159" s="230"/>
      <c r="L159" s="37"/>
      <c r="M159" s="231"/>
      <c r="N159" s="165"/>
      <c r="O159" s="165"/>
    </row>
    <row r="160" spans="1:15" s="49" customFormat="1" ht="24">
      <c r="A160" s="1234"/>
      <c r="B160" s="986" t="s">
        <v>556</v>
      </c>
      <c r="C160" s="989"/>
      <c r="D160" s="990"/>
      <c r="E160" s="992"/>
      <c r="F160" s="994"/>
      <c r="G160" s="239"/>
      <c r="H160" s="136"/>
      <c r="I160" s="37"/>
      <c r="J160" s="144"/>
      <c r="K160" s="230"/>
      <c r="L160" s="37"/>
      <c r="M160" s="231"/>
      <c r="N160" s="165"/>
      <c r="O160" s="165"/>
    </row>
    <row r="161" spans="1:15" s="49" customFormat="1" ht="24">
      <c r="A161" s="1234"/>
      <c r="B161" s="986" t="s">
        <v>557</v>
      </c>
      <c r="C161" s="989"/>
      <c r="D161" s="990"/>
      <c r="E161" s="992"/>
      <c r="F161" s="994"/>
      <c r="G161" s="239"/>
      <c r="H161" s="136"/>
      <c r="I161" s="37"/>
      <c r="J161" s="144"/>
      <c r="K161" s="230"/>
      <c r="L161" s="37"/>
      <c r="M161" s="231"/>
      <c r="N161" s="165"/>
      <c r="O161" s="165"/>
    </row>
    <row r="162" spans="1:15" s="49" customFormat="1" ht="24">
      <c r="A162" s="1234"/>
      <c r="B162" s="985" t="s">
        <v>558</v>
      </c>
      <c r="C162" s="989"/>
      <c r="D162" s="990"/>
      <c r="E162" s="992"/>
      <c r="F162" s="993"/>
      <c r="G162" s="239"/>
      <c r="H162" s="136"/>
      <c r="I162" s="37"/>
      <c r="J162" s="144"/>
      <c r="K162" s="230"/>
      <c r="L162" s="37"/>
      <c r="M162" s="231"/>
      <c r="N162" s="165"/>
      <c r="O162" s="165"/>
    </row>
    <row r="163" spans="1:15" s="49" customFormat="1" ht="36">
      <c r="A163" s="1234"/>
      <c r="B163" s="986" t="s">
        <v>1026</v>
      </c>
      <c r="C163" s="989"/>
      <c r="D163" s="990"/>
      <c r="E163" s="992"/>
      <c r="F163" s="994"/>
      <c r="G163" s="239"/>
      <c r="H163" s="136"/>
      <c r="I163" s="37"/>
      <c r="J163" s="144"/>
      <c r="K163" s="230"/>
      <c r="L163" s="37"/>
      <c r="M163" s="231"/>
      <c r="N163" s="165"/>
      <c r="O163" s="165"/>
    </row>
    <row r="164" spans="1:21" s="251" customFormat="1" ht="36">
      <c r="A164" s="1234"/>
      <c r="B164" s="986" t="s">
        <v>1024</v>
      </c>
      <c r="C164" s="989"/>
      <c r="D164" s="990"/>
      <c r="E164" s="992"/>
      <c r="F164" s="994"/>
      <c r="G164" s="239"/>
      <c r="H164" s="136"/>
      <c r="I164" s="248"/>
      <c r="J164" s="249"/>
      <c r="K164" s="249"/>
      <c r="L164" s="159"/>
      <c r="M164" s="141"/>
      <c r="N164" s="250"/>
      <c r="O164" s="144"/>
      <c r="P164" s="144"/>
      <c r="R164" s="144"/>
      <c r="S164" s="252"/>
      <c r="T164" s="252"/>
      <c r="U164" s="252"/>
    </row>
    <row r="165" spans="1:13" s="237" customFormat="1" ht="24">
      <c r="A165" s="1234"/>
      <c r="B165" s="986" t="s">
        <v>1330</v>
      </c>
      <c r="C165" s="989"/>
      <c r="D165" s="990"/>
      <c r="E165" s="992"/>
      <c r="F165" s="994"/>
      <c r="G165" s="239"/>
      <c r="H165" s="136"/>
      <c r="I165" s="236"/>
      <c r="J165" s="236"/>
      <c r="K165" s="236"/>
      <c r="L165" s="247"/>
      <c r="M165" s="247"/>
    </row>
    <row r="166" spans="1:13" s="237" customFormat="1" ht="24">
      <c r="A166" s="1234"/>
      <c r="B166" s="985" t="s">
        <v>1331</v>
      </c>
      <c r="C166" s="989"/>
      <c r="D166" s="990"/>
      <c r="E166" s="992"/>
      <c r="F166" s="993"/>
      <c r="G166" s="239"/>
      <c r="H166" s="136"/>
      <c r="I166" s="236"/>
      <c r="J166" s="236"/>
      <c r="K166" s="236"/>
      <c r="L166" s="247"/>
      <c r="M166" s="247"/>
    </row>
    <row r="167" spans="1:13" s="237" customFormat="1" ht="24">
      <c r="A167" s="1234"/>
      <c r="B167" s="985" t="s">
        <v>1328</v>
      </c>
      <c r="C167" s="989"/>
      <c r="D167" s="990"/>
      <c r="E167" s="992"/>
      <c r="F167" s="993"/>
      <c r="G167" s="239"/>
      <c r="H167" s="136"/>
      <c r="I167" s="236"/>
      <c r="J167" s="236"/>
      <c r="K167" s="236"/>
      <c r="L167" s="247"/>
      <c r="M167" s="247"/>
    </row>
    <row r="168" spans="1:13" s="237" customFormat="1" ht="12.75" customHeight="1">
      <c r="A168" s="1234"/>
      <c r="B168" s="985" t="s">
        <v>1030</v>
      </c>
      <c r="C168" s="989"/>
      <c r="D168" s="990"/>
      <c r="E168" s="992"/>
      <c r="F168" s="993"/>
      <c r="G168" s="239"/>
      <c r="H168" s="136"/>
      <c r="I168" s="236"/>
      <c r="J168" s="236"/>
      <c r="K168" s="236"/>
      <c r="L168" s="247"/>
      <c r="M168" s="247"/>
    </row>
    <row r="169" spans="1:13" s="237" customFormat="1" ht="12.75" customHeight="1">
      <c r="A169" s="1234"/>
      <c r="B169" s="985" t="s">
        <v>1324</v>
      </c>
      <c r="C169" s="989"/>
      <c r="D169" s="990"/>
      <c r="E169" s="992"/>
      <c r="F169" s="993"/>
      <c r="G169" s="239"/>
      <c r="H169" s="136"/>
      <c r="I169" s="236"/>
      <c r="J169" s="236"/>
      <c r="K169" s="236"/>
      <c r="L169" s="247"/>
      <c r="M169" s="247"/>
    </row>
    <row r="170" spans="1:13" s="237" customFormat="1" ht="12.75" customHeight="1">
      <c r="A170" s="1234"/>
      <c r="B170" s="987" t="s">
        <v>1329</v>
      </c>
      <c r="C170" s="989"/>
      <c r="D170" s="990"/>
      <c r="E170" s="992"/>
      <c r="F170" s="993"/>
      <c r="G170" s="239"/>
      <c r="H170" s="136"/>
      <c r="I170" s="236"/>
      <c r="J170" s="236"/>
      <c r="K170" s="236"/>
      <c r="L170" s="247"/>
      <c r="M170" s="247"/>
    </row>
    <row r="171" spans="1:13" s="237" customFormat="1" ht="24">
      <c r="A171" s="1234"/>
      <c r="B171" s="985" t="s">
        <v>1031</v>
      </c>
      <c r="C171" s="989"/>
      <c r="D171" s="990"/>
      <c r="E171" s="992"/>
      <c r="F171" s="993"/>
      <c r="G171" s="239"/>
      <c r="H171" s="136"/>
      <c r="I171" s="236"/>
      <c r="J171" s="236"/>
      <c r="K171" s="236"/>
      <c r="L171" s="247"/>
      <c r="M171" s="247"/>
    </row>
    <row r="172" spans="1:15" s="49" customFormat="1" ht="12.75">
      <c r="A172" s="1234"/>
      <c r="B172" s="987" t="s">
        <v>1032</v>
      </c>
      <c r="C172" s="989"/>
      <c r="D172" s="990"/>
      <c r="E172" s="992"/>
      <c r="F172" s="993"/>
      <c r="G172" s="239"/>
      <c r="H172" s="136"/>
      <c r="I172" s="37"/>
      <c r="J172" s="144"/>
      <c r="K172" s="230"/>
      <c r="L172" s="37"/>
      <c r="M172" s="231"/>
      <c r="N172" s="165"/>
      <c r="O172" s="165"/>
    </row>
    <row r="173" spans="1:13" s="258" customFormat="1" ht="48">
      <c r="A173" s="1235"/>
      <c r="B173" s="988" t="s">
        <v>559</v>
      </c>
      <c r="C173" s="980"/>
      <c r="D173" s="991"/>
      <c r="E173" s="827"/>
      <c r="F173" s="828"/>
      <c r="G173" s="136"/>
      <c r="H173" s="255"/>
      <c r="I173" s="253"/>
      <c r="J173" s="253"/>
      <c r="K173" s="253"/>
      <c r="L173" s="256"/>
      <c r="M173" s="257"/>
    </row>
    <row r="174" spans="1:13" s="237" customFormat="1" ht="12.75" customHeight="1">
      <c r="A174" s="1233">
        <f>A157+1</f>
        <v>24</v>
      </c>
      <c r="B174" s="985" t="s">
        <v>1300</v>
      </c>
      <c r="C174" s="980" t="s">
        <v>1168</v>
      </c>
      <c r="D174" s="991">
        <v>1</v>
      </c>
      <c r="E174" s="996"/>
      <c r="F174" s="993" t="str">
        <f>IF((D174*E174)=0," ",(D174*E174))</f>
        <v> </v>
      </c>
      <c r="G174" s="239"/>
      <c r="H174" s="136"/>
      <c r="I174" s="236"/>
      <c r="J174" s="236"/>
      <c r="K174" s="236"/>
      <c r="L174" s="247"/>
      <c r="M174" s="247"/>
    </row>
    <row r="175" spans="1:13" s="237" customFormat="1" ht="72">
      <c r="A175" s="1234"/>
      <c r="B175" s="616" t="s">
        <v>1301</v>
      </c>
      <c r="C175" s="989"/>
      <c r="D175" s="990"/>
      <c r="E175" s="404"/>
      <c r="F175" s="855"/>
      <c r="G175" s="239"/>
      <c r="H175" s="136"/>
      <c r="I175" s="236"/>
      <c r="J175" s="236"/>
      <c r="K175" s="236"/>
      <c r="L175" s="247"/>
      <c r="M175" s="247"/>
    </row>
    <row r="176" spans="1:13" s="237" customFormat="1" ht="12.75" customHeight="1">
      <c r="A176" s="1234"/>
      <c r="B176" s="995" t="s">
        <v>1302</v>
      </c>
      <c r="C176" s="989"/>
      <c r="D176" s="990"/>
      <c r="E176" s="993"/>
      <c r="F176" s="994"/>
      <c r="G176" s="239"/>
      <c r="H176" s="136"/>
      <c r="I176" s="37"/>
      <c r="J176" s="243"/>
      <c r="K176" s="236"/>
      <c r="L176" s="236"/>
      <c r="M176" s="236"/>
    </row>
    <row r="177" spans="1:13" s="237" customFormat="1" ht="24">
      <c r="A177" s="1234"/>
      <c r="B177" s="995" t="s">
        <v>1303</v>
      </c>
      <c r="C177" s="989"/>
      <c r="D177" s="990"/>
      <c r="E177" s="993"/>
      <c r="F177" s="994"/>
      <c r="G177" s="239"/>
      <c r="H177" s="136"/>
      <c r="I177" s="37"/>
      <c r="J177" s="243"/>
      <c r="K177" s="236"/>
      <c r="L177" s="236"/>
      <c r="M177" s="236"/>
    </row>
    <row r="178" spans="1:13" s="237" customFormat="1" ht="24">
      <c r="A178" s="1234"/>
      <c r="B178" s="995" t="s">
        <v>1304</v>
      </c>
      <c r="C178" s="989"/>
      <c r="D178" s="990"/>
      <c r="E178" s="993"/>
      <c r="F178" s="994"/>
      <c r="G178" s="239"/>
      <c r="H178" s="136"/>
      <c r="I178" s="37"/>
      <c r="J178" s="243"/>
      <c r="K178" s="236"/>
      <c r="L178" s="236"/>
      <c r="M178" s="236"/>
    </row>
    <row r="179" spans="1:15" s="155" customFormat="1" ht="24">
      <c r="A179" s="1234"/>
      <c r="B179" s="995" t="s">
        <v>1305</v>
      </c>
      <c r="C179" s="989"/>
      <c r="D179" s="990"/>
      <c r="E179" s="993"/>
      <c r="F179" s="994"/>
      <c r="G179" s="239"/>
      <c r="H179" s="162"/>
      <c r="I179" s="156"/>
      <c r="J179" s="154"/>
      <c r="K179" s="260"/>
      <c r="L179" s="156"/>
      <c r="M179" s="261"/>
      <c r="N179" s="157"/>
      <c r="O179" s="157"/>
    </row>
    <row r="180" spans="1:15" s="49" customFormat="1" ht="36">
      <c r="A180" s="1234"/>
      <c r="B180" s="995" t="s">
        <v>1026</v>
      </c>
      <c r="C180" s="989"/>
      <c r="D180" s="990"/>
      <c r="E180" s="993"/>
      <c r="F180" s="994"/>
      <c r="G180" s="239"/>
      <c r="H180" s="162"/>
      <c r="I180" s="37"/>
      <c r="J180" s="144"/>
      <c r="K180" s="230"/>
      <c r="L180" s="37"/>
      <c r="M180" s="231"/>
      <c r="N180" s="165"/>
      <c r="O180" s="165"/>
    </row>
    <row r="181" spans="1:16" s="49" customFormat="1" ht="24">
      <c r="A181" s="1234"/>
      <c r="B181" s="995" t="s">
        <v>561</v>
      </c>
      <c r="C181" s="989"/>
      <c r="D181" s="990"/>
      <c r="E181" s="993"/>
      <c r="F181" s="994"/>
      <c r="G181" s="239"/>
      <c r="H181" s="162"/>
      <c r="I181" s="37"/>
      <c r="J181" s="36"/>
      <c r="K181" s="228"/>
      <c r="L181" s="228"/>
      <c r="M181" s="229"/>
      <c r="N181" s="10"/>
      <c r="O181" s="37"/>
      <c r="P181" s="144"/>
    </row>
    <row r="182" spans="1:13" s="237" customFormat="1" ht="24">
      <c r="A182" s="1234"/>
      <c r="B182" s="995" t="s">
        <v>562</v>
      </c>
      <c r="C182" s="989"/>
      <c r="D182" s="990"/>
      <c r="E182" s="993"/>
      <c r="F182" s="994"/>
      <c r="G182" s="239"/>
      <c r="H182" s="162"/>
      <c r="I182" s="37"/>
      <c r="J182" s="243"/>
      <c r="K182" s="236"/>
      <c r="L182" s="236"/>
      <c r="M182" s="236"/>
    </row>
    <row r="183" spans="1:14" s="22" customFormat="1" ht="12.75">
      <c r="A183" s="1234"/>
      <c r="B183" s="995" t="s">
        <v>1332</v>
      </c>
      <c r="C183" s="989"/>
      <c r="D183" s="990"/>
      <c r="E183" s="993"/>
      <c r="F183" s="994"/>
      <c r="G183" s="239"/>
      <c r="H183" s="162"/>
      <c r="I183" s="144"/>
      <c r="J183" s="262"/>
      <c r="K183" s="152"/>
      <c r="L183" s="35"/>
      <c r="M183" s="35"/>
      <c r="N183" s="20"/>
    </row>
    <row r="184" spans="1:14" s="22" customFormat="1" ht="12.75">
      <c r="A184" s="1234"/>
      <c r="B184" s="995" t="s">
        <v>563</v>
      </c>
      <c r="C184" s="989"/>
      <c r="D184" s="990"/>
      <c r="E184" s="993"/>
      <c r="F184" s="994"/>
      <c r="G184" s="239"/>
      <c r="H184" s="162"/>
      <c r="I184" s="144"/>
      <c r="J184" s="262"/>
      <c r="K184" s="152"/>
      <c r="L184" s="35"/>
      <c r="M184" s="35"/>
      <c r="N184" s="20"/>
    </row>
    <row r="185" spans="1:15" s="155" customFormat="1" ht="12.75">
      <c r="A185" s="1234"/>
      <c r="B185" s="995" t="s">
        <v>564</v>
      </c>
      <c r="C185" s="989"/>
      <c r="D185" s="990"/>
      <c r="E185" s="993"/>
      <c r="F185" s="994"/>
      <c r="G185" s="239"/>
      <c r="H185" s="162"/>
      <c r="I185" s="156"/>
      <c r="J185" s="154"/>
      <c r="K185" s="260"/>
      <c r="L185" s="156"/>
      <c r="M185" s="261"/>
      <c r="N185" s="157"/>
      <c r="O185" s="157"/>
    </row>
    <row r="186" spans="1:14" s="2" customFormat="1" ht="12.75">
      <c r="A186" s="1234"/>
      <c r="B186" s="995" t="s">
        <v>1030</v>
      </c>
      <c r="C186" s="989"/>
      <c r="D186" s="990"/>
      <c r="E186" s="993"/>
      <c r="F186" s="994"/>
      <c r="G186" s="239"/>
      <c r="H186" s="162"/>
      <c r="I186" s="144"/>
      <c r="J186" s="25"/>
      <c r="K186" s="37"/>
      <c r="L186" s="35"/>
      <c r="M186" s="35"/>
      <c r="N186" s="20"/>
    </row>
    <row r="187" spans="1:14" s="2" customFormat="1" ht="12.75">
      <c r="A187" s="1234"/>
      <c r="B187" s="995" t="s">
        <v>1333</v>
      </c>
      <c r="C187" s="989"/>
      <c r="D187" s="990"/>
      <c r="E187" s="993"/>
      <c r="F187" s="994"/>
      <c r="G187" s="239"/>
      <c r="H187" s="162"/>
      <c r="I187" s="144"/>
      <c r="J187" s="25"/>
      <c r="K187" s="37"/>
      <c r="L187" s="35"/>
      <c r="M187" s="35"/>
      <c r="N187" s="20"/>
    </row>
    <row r="188" spans="1:6" ht="12.75" customHeight="1">
      <c r="A188" s="1234"/>
      <c r="B188" s="995" t="s">
        <v>1334</v>
      </c>
      <c r="C188" s="989"/>
      <c r="D188" s="990"/>
      <c r="E188" s="993"/>
      <c r="F188" s="994"/>
    </row>
    <row r="189" spans="1:6" ht="24">
      <c r="A189" s="1234"/>
      <c r="B189" s="995" t="s">
        <v>1335</v>
      </c>
      <c r="C189" s="989"/>
      <c r="D189" s="990"/>
      <c r="E189" s="993"/>
      <c r="F189" s="994"/>
    </row>
    <row r="190" spans="1:6" ht="12.75" customHeight="1">
      <c r="A190" s="1234"/>
      <c r="B190" s="995" t="s">
        <v>1306</v>
      </c>
      <c r="C190" s="989"/>
      <c r="D190" s="990"/>
      <c r="E190" s="993"/>
      <c r="F190" s="994"/>
    </row>
    <row r="191" spans="1:6" ht="48">
      <c r="A191" s="1235"/>
      <c r="B191" s="870" t="s">
        <v>1307</v>
      </c>
      <c r="C191" s="980"/>
      <c r="D191" s="991"/>
      <c r="E191" s="828"/>
      <c r="F191" s="621"/>
    </row>
    <row r="192" spans="1:6" ht="12.75" customHeight="1">
      <c r="A192" s="1259">
        <f>A174+1</f>
        <v>25</v>
      </c>
      <c r="B192" s="985" t="s">
        <v>565</v>
      </c>
      <c r="C192" s="989" t="s">
        <v>1168</v>
      </c>
      <c r="D192" s="990">
        <v>1</v>
      </c>
      <c r="E192" s="992"/>
      <c r="F192" s="993" t="str">
        <f>IF((D192*E192)=0," ",(D192*E192))</f>
        <v> </v>
      </c>
    </row>
    <row r="193" spans="1:6" ht="36">
      <c r="A193" s="1234"/>
      <c r="B193" s="978" t="s">
        <v>566</v>
      </c>
      <c r="C193" s="974"/>
      <c r="D193" s="961"/>
      <c r="E193" s="404"/>
      <c r="F193" s="855"/>
    </row>
    <row r="194" spans="1:6" ht="24">
      <c r="A194" s="1234"/>
      <c r="B194" s="985" t="s">
        <v>567</v>
      </c>
      <c r="C194" s="989"/>
      <c r="D194" s="990"/>
      <c r="E194" s="992"/>
      <c r="F194" s="993"/>
    </row>
    <row r="195" spans="1:6" ht="24">
      <c r="A195" s="1234"/>
      <c r="B195" s="986" t="s">
        <v>556</v>
      </c>
      <c r="C195" s="989"/>
      <c r="D195" s="990"/>
      <c r="E195" s="992"/>
      <c r="F195" s="994"/>
    </row>
    <row r="196" spans="1:6" ht="24">
      <c r="A196" s="1234"/>
      <c r="B196" s="986" t="s">
        <v>1326</v>
      </c>
      <c r="C196" s="989"/>
      <c r="D196" s="990"/>
      <c r="E196" s="992"/>
      <c r="F196" s="994"/>
    </row>
    <row r="197" spans="1:6" ht="24">
      <c r="A197" s="1234"/>
      <c r="B197" s="985" t="s">
        <v>1336</v>
      </c>
      <c r="C197" s="989"/>
      <c r="D197" s="990"/>
      <c r="E197" s="992"/>
      <c r="F197" s="993"/>
    </row>
    <row r="198" spans="1:6" ht="12.75" customHeight="1">
      <c r="A198" s="1234"/>
      <c r="B198" s="985" t="s">
        <v>1030</v>
      </c>
      <c r="C198" s="989"/>
      <c r="D198" s="990"/>
      <c r="E198" s="992"/>
      <c r="F198" s="993"/>
    </row>
    <row r="199" spans="1:6" ht="12.75" customHeight="1">
      <c r="A199" s="1234"/>
      <c r="B199" s="987" t="s">
        <v>1032</v>
      </c>
      <c r="C199" s="989"/>
      <c r="D199" s="990"/>
      <c r="E199" s="992"/>
      <c r="F199" s="993"/>
    </row>
    <row r="200" spans="1:6" ht="48">
      <c r="A200" s="1235"/>
      <c r="B200" s="988" t="s">
        <v>559</v>
      </c>
      <c r="C200" s="980"/>
      <c r="D200" s="991"/>
      <c r="E200" s="827"/>
      <c r="F200" s="828"/>
    </row>
    <row r="201" spans="1:6" ht="12.75" customHeight="1">
      <c r="A201" s="1233">
        <f>A192+1</f>
        <v>26</v>
      </c>
      <c r="B201" s="985" t="s">
        <v>568</v>
      </c>
      <c r="C201" s="989" t="s">
        <v>1168</v>
      </c>
      <c r="D201" s="990">
        <v>1</v>
      </c>
      <c r="E201" s="992"/>
      <c r="F201" s="993" t="str">
        <f>IF((D201*E201)=0," ",(D201*E201))</f>
        <v> </v>
      </c>
    </row>
    <row r="202" spans="1:6" ht="36">
      <c r="A202" s="1234"/>
      <c r="B202" s="978" t="s">
        <v>1035</v>
      </c>
      <c r="C202" s="974"/>
      <c r="D202" s="961"/>
      <c r="E202" s="404"/>
      <c r="F202" s="855"/>
    </row>
    <row r="203" spans="1:6" ht="12.75" customHeight="1">
      <c r="A203" s="1234"/>
      <c r="B203" s="985" t="s">
        <v>569</v>
      </c>
      <c r="C203" s="989"/>
      <c r="D203" s="990"/>
      <c r="E203" s="992"/>
      <c r="F203" s="993"/>
    </row>
    <row r="204" spans="1:6" ht="24">
      <c r="A204" s="1234"/>
      <c r="B204" s="986" t="s">
        <v>570</v>
      </c>
      <c r="C204" s="989"/>
      <c r="D204" s="990"/>
      <c r="E204" s="992"/>
      <c r="F204" s="994"/>
    </row>
    <row r="205" spans="1:6" ht="24">
      <c r="A205" s="1234"/>
      <c r="B205" s="985" t="s">
        <v>1340</v>
      </c>
      <c r="C205" s="989"/>
      <c r="D205" s="990"/>
      <c r="E205" s="992"/>
      <c r="F205" s="993"/>
    </row>
    <row r="206" spans="1:6" ht="36">
      <c r="A206" s="1234"/>
      <c r="B206" s="986" t="s">
        <v>571</v>
      </c>
      <c r="C206" s="989"/>
      <c r="D206" s="990"/>
      <c r="E206" s="992"/>
      <c r="F206" s="994"/>
    </row>
    <row r="207" spans="1:6" ht="36">
      <c r="A207" s="1234"/>
      <c r="B207" s="986" t="s">
        <v>1337</v>
      </c>
      <c r="C207" s="989"/>
      <c r="D207" s="990"/>
      <c r="E207" s="992"/>
      <c r="F207" s="994"/>
    </row>
    <row r="208" spans="1:6" ht="24">
      <c r="A208" s="1234"/>
      <c r="B208" s="986" t="s">
        <v>1326</v>
      </c>
      <c r="C208" s="989"/>
      <c r="D208" s="990"/>
      <c r="E208" s="992"/>
      <c r="F208" s="994"/>
    </row>
    <row r="209" spans="1:6" ht="12.75" customHeight="1">
      <c r="A209" s="1234"/>
      <c r="B209" s="986" t="s">
        <v>572</v>
      </c>
      <c r="C209" s="989"/>
      <c r="D209" s="990"/>
      <c r="E209" s="992"/>
      <c r="F209" s="994"/>
    </row>
    <row r="210" spans="1:6" ht="24">
      <c r="A210" s="1234"/>
      <c r="B210" s="985" t="s">
        <v>1338</v>
      </c>
      <c r="C210" s="989"/>
      <c r="D210" s="990"/>
      <c r="E210" s="992"/>
      <c r="F210" s="993"/>
    </row>
    <row r="211" spans="1:6" ht="12.75" customHeight="1">
      <c r="A211" s="1234"/>
      <c r="B211" s="985" t="s">
        <v>1027</v>
      </c>
      <c r="C211" s="989"/>
      <c r="D211" s="990"/>
      <c r="E211" s="992"/>
      <c r="F211" s="994"/>
    </row>
    <row r="212" spans="1:6" ht="24">
      <c r="A212" s="1234"/>
      <c r="B212" s="985" t="s">
        <v>1328</v>
      </c>
      <c r="C212" s="989"/>
      <c r="D212" s="990"/>
      <c r="E212" s="992"/>
      <c r="F212" s="993"/>
    </row>
    <row r="213" spans="1:6" ht="24">
      <c r="A213" s="1234"/>
      <c r="B213" s="985" t="s">
        <v>1339</v>
      </c>
      <c r="C213" s="989"/>
      <c r="D213" s="990"/>
      <c r="E213" s="992"/>
      <c r="F213" s="993"/>
    </row>
    <row r="214" spans="1:6" ht="12.75" customHeight="1">
      <c r="A214" s="1234"/>
      <c r="B214" s="985" t="s">
        <v>1030</v>
      </c>
      <c r="C214" s="989"/>
      <c r="D214" s="990"/>
      <c r="E214" s="992"/>
      <c r="F214" s="993"/>
    </row>
    <row r="215" spans="1:6" ht="12.75" customHeight="1">
      <c r="A215" s="1234"/>
      <c r="B215" s="985" t="s">
        <v>1324</v>
      </c>
      <c r="C215" s="989"/>
      <c r="D215" s="990"/>
      <c r="E215" s="992"/>
      <c r="F215" s="993"/>
    </row>
    <row r="216" spans="1:6" ht="12.75" customHeight="1">
      <c r="A216" s="1234"/>
      <c r="B216" s="987" t="s">
        <v>1329</v>
      </c>
      <c r="C216" s="989"/>
      <c r="D216" s="990"/>
      <c r="E216" s="992"/>
      <c r="F216" s="993"/>
    </row>
    <row r="217" spans="1:6" ht="24">
      <c r="A217" s="1234"/>
      <c r="B217" s="985" t="s">
        <v>1031</v>
      </c>
      <c r="C217" s="989"/>
      <c r="D217" s="990"/>
      <c r="E217" s="992"/>
      <c r="F217" s="993"/>
    </row>
    <row r="218" spans="1:6" ht="12.75" customHeight="1">
      <c r="A218" s="1234"/>
      <c r="B218" s="987" t="s">
        <v>1032</v>
      </c>
      <c r="C218" s="989"/>
      <c r="D218" s="990"/>
      <c r="E218" s="992"/>
      <c r="F218" s="993"/>
    </row>
    <row r="219" spans="1:6" ht="48">
      <c r="A219" s="1235"/>
      <c r="B219" s="988" t="s">
        <v>559</v>
      </c>
      <c r="C219" s="980"/>
      <c r="D219" s="991"/>
      <c r="E219" s="827"/>
      <c r="F219" s="828"/>
    </row>
    <row r="220" spans="1:6" ht="48">
      <c r="A220" s="1256">
        <f>A201+1</f>
        <v>27</v>
      </c>
      <c r="B220" s="979" t="s">
        <v>573</v>
      </c>
      <c r="C220" s="980"/>
      <c r="D220" s="981"/>
      <c r="E220" s="982"/>
      <c r="F220" s="983"/>
    </row>
    <row r="221" spans="1:6" ht="12.75" customHeight="1">
      <c r="A221" s="1257"/>
      <c r="B221" s="951" t="s">
        <v>574</v>
      </c>
      <c r="C221" s="366" t="s">
        <v>884</v>
      </c>
      <c r="D221" s="943">
        <v>115</v>
      </c>
      <c r="E221" s="401"/>
      <c r="F221" s="210" t="str">
        <f aca="true" t="shared" si="5" ref="F221:F227">IF((D221*E221)=0," ",(D221*E221))</f>
        <v> </v>
      </c>
    </row>
    <row r="222" spans="1:6" ht="12.75" customHeight="1">
      <c r="A222" s="1257"/>
      <c r="B222" s="951" t="s">
        <v>575</v>
      </c>
      <c r="C222" s="366" t="s">
        <v>1140</v>
      </c>
      <c r="D222" s="943">
        <v>1</v>
      </c>
      <c r="E222" s="401"/>
      <c r="F222" s="210" t="str">
        <f t="shared" si="5"/>
        <v> </v>
      </c>
    </row>
    <row r="223" spans="1:6" ht="12.75" customHeight="1">
      <c r="A223" s="1257"/>
      <c r="B223" s="951" t="s">
        <v>576</v>
      </c>
      <c r="C223" s="366" t="s">
        <v>1140</v>
      </c>
      <c r="D223" s="943">
        <v>4</v>
      </c>
      <c r="E223" s="401"/>
      <c r="F223" s="210" t="str">
        <f t="shared" si="5"/>
        <v> </v>
      </c>
    </row>
    <row r="224" spans="1:6" ht="24">
      <c r="A224" s="1257"/>
      <c r="B224" s="951" t="s">
        <v>577</v>
      </c>
      <c r="C224" s="366" t="s">
        <v>1140</v>
      </c>
      <c r="D224" s="943">
        <v>1</v>
      </c>
      <c r="E224" s="401"/>
      <c r="F224" s="210" t="str">
        <f t="shared" si="5"/>
        <v> </v>
      </c>
    </row>
    <row r="225" spans="1:6" ht="12.75" customHeight="1">
      <c r="A225" s="1257"/>
      <c r="B225" s="951" t="s">
        <v>578</v>
      </c>
      <c r="C225" s="366" t="s">
        <v>1140</v>
      </c>
      <c r="D225" s="943">
        <v>4</v>
      </c>
      <c r="E225" s="401"/>
      <c r="F225" s="210" t="str">
        <f t="shared" si="5"/>
        <v> </v>
      </c>
    </row>
    <row r="226" spans="1:6" ht="12.75" customHeight="1">
      <c r="A226" s="1257"/>
      <c r="B226" s="951" t="s">
        <v>579</v>
      </c>
      <c r="C226" s="366" t="s">
        <v>1140</v>
      </c>
      <c r="D226" s="943">
        <v>4</v>
      </c>
      <c r="E226" s="401"/>
      <c r="F226" s="210" t="str">
        <f t="shared" si="5"/>
        <v> </v>
      </c>
    </row>
    <row r="227" spans="1:6" ht="12.75" customHeight="1">
      <c r="A227" s="1258"/>
      <c r="B227" s="951" t="s">
        <v>580</v>
      </c>
      <c r="C227" s="366" t="s">
        <v>1168</v>
      </c>
      <c r="D227" s="943">
        <v>1</v>
      </c>
      <c r="E227" s="401"/>
      <c r="F227" s="210" t="str">
        <f t="shared" si="5"/>
        <v> </v>
      </c>
    </row>
    <row r="228" spans="1:6" ht="168">
      <c r="A228" s="745">
        <f>A220+1</f>
        <v>28</v>
      </c>
      <c r="B228" s="951" t="s">
        <v>581</v>
      </c>
      <c r="C228" s="366" t="s">
        <v>1140</v>
      </c>
      <c r="D228" s="943">
        <v>1</v>
      </c>
      <c r="E228" s="401"/>
      <c r="F228" s="210" t="str">
        <f aca="true" t="shared" si="6" ref="F228:F235">IF((D228*E228)=0," ",(D228*E228))</f>
        <v> </v>
      </c>
    </row>
    <row r="229" spans="1:6" ht="96">
      <c r="A229" s="745">
        <f aca="true" t="shared" si="7" ref="A229:A235">A228+1</f>
        <v>29</v>
      </c>
      <c r="B229" s="951" t="s">
        <v>582</v>
      </c>
      <c r="C229" s="368" t="s">
        <v>1140</v>
      </c>
      <c r="D229" s="943">
        <v>1</v>
      </c>
      <c r="E229" s="401"/>
      <c r="F229" s="210" t="str">
        <f t="shared" si="6"/>
        <v> </v>
      </c>
    </row>
    <row r="230" spans="1:6" ht="12.75">
      <c r="A230" s="745">
        <f t="shared" si="7"/>
        <v>30</v>
      </c>
      <c r="B230" s="951" t="s">
        <v>583</v>
      </c>
      <c r="C230" s="366" t="s">
        <v>1140</v>
      </c>
      <c r="D230" s="943">
        <v>6</v>
      </c>
      <c r="E230" s="401"/>
      <c r="F230" s="210" t="str">
        <f t="shared" si="6"/>
        <v> </v>
      </c>
    </row>
    <row r="231" spans="1:6" ht="12.75">
      <c r="A231" s="745">
        <f t="shared" si="7"/>
        <v>31</v>
      </c>
      <c r="B231" s="951" t="s">
        <v>584</v>
      </c>
      <c r="C231" s="366" t="s">
        <v>1140</v>
      </c>
      <c r="D231" s="943">
        <v>4</v>
      </c>
      <c r="E231" s="401"/>
      <c r="F231" s="210" t="str">
        <f t="shared" si="6"/>
        <v> </v>
      </c>
    </row>
    <row r="232" spans="1:6" ht="24">
      <c r="A232" s="745">
        <f t="shared" si="7"/>
        <v>32</v>
      </c>
      <c r="B232" s="951" t="s">
        <v>585</v>
      </c>
      <c r="C232" s="366" t="s">
        <v>1140</v>
      </c>
      <c r="D232" s="943">
        <v>2</v>
      </c>
      <c r="E232" s="401"/>
      <c r="F232" s="210" t="str">
        <f t="shared" si="6"/>
        <v> </v>
      </c>
    </row>
    <row r="233" spans="1:6" ht="36">
      <c r="A233" s="745">
        <f t="shared" si="7"/>
        <v>33</v>
      </c>
      <c r="B233" s="951" t="s">
        <v>586</v>
      </c>
      <c r="C233" s="366" t="s">
        <v>1143</v>
      </c>
      <c r="D233" s="943">
        <v>32</v>
      </c>
      <c r="E233" s="401"/>
      <c r="F233" s="210" t="str">
        <f t="shared" si="6"/>
        <v> </v>
      </c>
    </row>
    <row r="234" spans="1:6" ht="60">
      <c r="A234" s="745">
        <f t="shared" si="7"/>
        <v>34</v>
      </c>
      <c r="B234" s="951" t="s">
        <v>587</v>
      </c>
      <c r="C234" s="366" t="s">
        <v>1168</v>
      </c>
      <c r="D234" s="943">
        <v>1</v>
      </c>
      <c r="E234" s="401"/>
      <c r="F234" s="210" t="str">
        <f t="shared" si="6"/>
        <v> </v>
      </c>
    </row>
    <row r="235" spans="1:6" ht="36.75" thickBot="1">
      <c r="A235" s="854">
        <f t="shared" si="7"/>
        <v>35</v>
      </c>
      <c r="B235" s="960" t="s">
        <v>588</v>
      </c>
      <c r="C235" s="974" t="s">
        <v>1168</v>
      </c>
      <c r="D235" s="961">
        <v>1</v>
      </c>
      <c r="E235" s="404"/>
      <c r="F235" s="855" t="str">
        <f t="shared" si="6"/>
        <v> </v>
      </c>
    </row>
    <row r="236" spans="1:6" ht="21.75" customHeight="1" thickBot="1">
      <c r="A236" s="962"/>
      <c r="B236" s="696" t="str">
        <f>+CONCATENATE("REKAPITULACIJA - ",B17)</f>
        <v>REKAPITULACIJA - MOČ</v>
      </c>
      <c r="C236" s="386"/>
      <c r="D236" s="963"/>
      <c r="E236" s="829"/>
      <c r="F236" s="834">
        <f>SUM(F20:F235)</f>
        <v>0</v>
      </c>
    </row>
    <row r="237" spans="1:6" ht="12.75">
      <c r="A237" s="950"/>
      <c r="B237" s="944"/>
      <c r="C237" s="977"/>
      <c r="D237" s="945"/>
      <c r="E237" s="946"/>
      <c r="F237" s="599"/>
    </row>
  </sheetData>
  <sheetProtection password="CA21" sheet="1" objects="1" scenarios="1"/>
  <protectedRanges>
    <protectedRange sqref="E1:E65455" name="Obseg1"/>
  </protectedRanges>
  <mergeCells count="19">
    <mergeCell ref="A220:A227"/>
    <mergeCell ref="A124:A139"/>
    <mergeCell ref="A140:A156"/>
    <mergeCell ref="A157:A173"/>
    <mergeCell ref="A174:A191"/>
    <mergeCell ref="A192:A200"/>
    <mergeCell ref="A201:A219"/>
    <mergeCell ref="A96:A123"/>
    <mergeCell ref="B10:F10"/>
    <mergeCell ref="B11:F11"/>
    <mergeCell ref="B12:F12"/>
    <mergeCell ref="B13:F13"/>
    <mergeCell ref="B14:F14"/>
    <mergeCell ref="B15:F15"/>
    <mergeCell ref="A19:A36"/>
    <mergeCell ref="A37:A42"/>
    <mergeCell ref="A43:A46"/>
    <mergeCell ref="A61:A74"/>
    <mergeCell ref="A79:A95"/>
  </mergeCells>
  <printOptions/>
  <pageMargins left="0.984251968503937" right="0.7086614173228347" top="0.9448818897637796" bottom="0.9448818897637796" header="0.31496062992125984" footer="0.31496062992125984"/>
  <pageSetup horizontalDpi="300" verticalDpi="300" orientation="portrait" paperSize="9" r:id="rId1"/>
  <headerFooter>
    <oddFooter>&amp;LRazpisna dokumentacija - GRADNJE: POGLAVJE 4&amp;R&amp;P</oddFooter>
  </headerFooter>
  <rowBreaks count="9" manualBreakCount="9">
    <brk id="36" max="5" man="1"/>
    <brk id="75" max="5" man="1"/>
    <brk id="95" max="5" man="1"/>
    <brk id="123" max="5" man="1"/>
    <brk id="139" max="5" man="1"/>
    <brk id="156" max="5" man="1"/>
    <brk id="173" max="5" man="1"/>
    <brk id="191" max="5" man="1"/>
    <brk id="219" max="5" man="1"/>
  </rowBreaks>
</worksheet>
</file>

<file path=xl/worksheets/sheet6.xml><?xml version="1.0" encoding="utf-8"?>
<worksheet xmlns="http://schemas.openxmlformats.org/spreadsheetml/2006/main" xmlns:r="http://schemas.openxmlformats.org/officeDocument/2006/relationships">
  <sheetPr>
    <tabColor rgb="FF00B050"/>
  </sheetPr>
  <dimension ref="A1:P217"/>
  <sheetViews>
    <sheetView zoomScalePageLayoutView="0" workbookViewId="0" topLeftCell="A1">
      <selection activeCell="E1" sqref="E1:E65536"/>
    </sheetView>
  </sheetViews>
  <sheetFormatPr defaultColWidth="9.00390625" defaultRowHeight="12"/>
  <cols>
    <col min="1" max="1" width="4.375" style="735" customWidth="1"/>
    <col min="2" max="2" width="40.75390625" style="816" customWidth="1"/>
    <col min="3" max="3" width="4.75390625" style="365" customWidth="1"/>
    <col min="4" max="4" width="7.75390625" style="647" customWidth="1"/>
    <col min="5" max="5" width="15.75390625" style="649" customWidth="1"/>
    <col min="6" max="6" width="15.25390625" style="947" customWidth="1"/>
    <col min="7" max="8" width="15.25390625" style="162" customWidth="1"/>
    <col min="9" max="9" width="15.25390625" style="37" customWidth="1"/>
    <col min="10" max="10" width="29.25390625" style="134" customWidth="1"/>
    <col min="11" max="12" width="9.00390625" style="134" customWidth="1"/>
    <col min="13" max="16384" width="9.00390625" style="78" customWidth="1"/>
  </cols>
  <sheetData>
    <row r="1" spans="1:11" s="66" customFormat="1" ht="13.5">
      <c r="A1" s="728"/>
      <c r="B1" s="633" t="s">
        <v>871</v>
      </c>
      <c r="C1" s="970"/>
      <c r="D1" s="632"/>
      <c r="E1" s="632"/>
      <c r="F1" s="599"/>
      <c r="G1" s="37"/>
      <c r="H1" s="37"/>
      <c r="I1" s="37"/>
      <c r="K1" s="67"/>
    </row>
    <row r="2" spans="1:11" s="66" customFormat="1" ht="12">
      <c r="A2" s="729"/>
      <c r="B2" s="634"/>
      <c r="C2" s="971"/>
      <c r="D2" s="634"/>
      <c r="E2" s="634"/>
      <c r="F2" s="599"/>
      <c r="G2" s="37"/>
      <c r="H2" s="37"/>
      <c r="I2" s="37"/>
      <c r="K2" s="67"/>
    </row>
    <row r="3" spans="1:11" s="66" customFormat="1" ht="25.5">
      <c r="A3" s="710"/>
      <c r="B3" s="602" t="s">
        <v>1175</v>
      </c>
      <c r="C3" s="657" t="s">
        <v>940</v>
      </c>
      <c r="D3" s="672" t="s">
        <v>1151</v>
      </c>
      <c r="E3" s="659" t="s">
        <v>941</v>
      </c>
      <c r="F3" s="660" t="s">
        <v>942</v>
      </c>
      <c r="G3" s="37"/>
      <c r="H3" s="37"/>
      <c r="I3" s="37"/>
      <c r="K3" s="67"/>
    </row>
    <row r="4" spans="1:12" s="1" customFormat="1" ht="12.75">
      <c r="A4" s="711"/>
      <c r="B4" s="190">
        <v>1</v>
      </c>
      <c r="C4" s="179">
        <v>2</v>
      </c>
      <c r="D4" s="191">
        <v>3</v>
      </c>
      <c r="E4" s="191">
        <v>4</v>
      </c>
      <c r="F4" s="192" t="s">
        <v>943</v>
      </c>
      <c r="G4" s="129"/>
      <c r="H4" s="129"/>
      <c r="I4" s="129"/>
      <c r="J4" s="130"/>
      <c r="K4" s="223"/>
      <c r="L4" s="223"/>
    </row>
    <row r="5" spans="1:9" s="134" customFormat="1" ht="12">
      <c r="A5" s="711"/>
      <c r="B5" s="933"/>
      <c r="C5" s="363"/>
      <c r="D5" s="935"/>
      <c r="E5" s="936"/>
      <c r="F5" s="210"/>
      <c r="G5" s="37"/>
      <c r="H5" s="37"/>
      <c r="I5" s="37"/>
    </row>
    <row r="6" spans="1:16" s="49" customFormat="1" ht="12.75">
      <c r="A6" s="956" t="s">
        <v>873</v>
      </c>
      <c r="B6" s="789" t="s">
        <v>589</v>
      </c>
      <c r="C6" s="366"/>
      <c r="D6" s="943"/>
      <c r="E6" s="210"/>
      <c r="F6" s="210"/>
      <c r="G6" s="37"/>
      <c r="H6" s="37"/>
      <c r="I6" s="37"/>
      <c r="J6" s="36"/>
      <c r="K6" s="228"/>
      <c r="L6" s="228"/>
      <c r="M6" s="263"/>
      <c r="N6" s="10"/>
      <c r="O6" s="37"/>
      <c r="P6" s="144"/>
    </row>
    <row r="7" spans="1:16" s="49" customFormat="1" ht="12.75">
      <c r="A7" s="956"/>
      <c r="B7" s="789"/>
      <c r="C7" s="366"/>
      <c r="D7" s="943"/>
      <c r="E7" s="210"/>
      <c r="F7" s="210"/>
      <c r="G7" s="37"/>
      <c r="H7" s="37"/>
      <c r="I7" s="37"/>
      <c r="J7" s="36"/>
      <c r="K7" s="228"/>
      <c r="L7" s="228"/>
      <c r="M7" s="263"/>
      <c r="N7" s="10"/>
      <c r="O7" s="37"/>
      <c r="P7" s="144"/>
    </row>
    <row r="8" spans="1:15" s="49" customFormat="1" ht="36">
      <c r="A8" s="1233">
        <v>1</v>
      </c>
      <c r="B8" s="951" t="s">
        <v>590</v>
      </c>
      <c r="C8" s="366"/>
      <c r="D8" s="943"/>
      <c r="E8" s="210"/>
      <c r="F8" s="624"/>
      <c r="G8" s="36"/>
      <c r="H8" s="136"/>
      <c r="I8" s="264"/>
      <c r="J8" s="144"/>
      <c r="K8" s="230"/>
      <c r="L8" s="37"/>
      <c r="M8" s="165"/>
      <c r="N8" s="165"/>
      <c r="O8" s="165"/>
    </row>
    <row r="9" spans="1:15" s="49" customFormat="1" ht="12.75">
      <c r="A9" s="1254"/>
      <c r="B9" s="951" t="s">
        <v>947</v>
      </c>
      <c r="C9" s="366" t="s">
        <v>884</v>
      </c>
      <c r="D9" s="943">
        <v>165</v>
      </c>
      <c r="E9" s="401"/>
      <c r="F9" s="210" t="str">
        <f>IF((D9*E9)=0," ",(D9*E9))</f>
        <v> </v>
      </c>
      <c r="G9" s="37"/>
      <c r="H9" s="136"/>
      <c r="I9" s="37"/>
      <c r="J9" s="144"/>
      <c r="K9" s="230"/>
      <c r="L9" s="37"/>
      <c r="M9" s="165"/>
      <c r="N9" s="165"/>
      <c r="O9" s="165"/>
    </row>
    <row r="10" spans="1:15" s="49" customFormat="1" ht="12.75">
      <c r="A10" s="1254"/>
      <c r="B10" s="951" t="s">
        <v>591</v>
      </c>
      <c r="C10" s="366" t="s">
        <v>884</v>
      </c>
      <c r="D10" s="943">
        <v>40</v>
      </c>
      <c r="E10" s="401"/>
      <c r="F10" s="210" t="str">
        <f>IF((D10*E10)=0," ",(D10*E10))</f>
        <v> </v>
      </c>
      <c r="G10" s="37"/>
      <c r="H10" s="136"/>
      <c r="I10" s="37"/>
      <c r="J10" s="144"/>
      <c r="K10" s="230"/>
      <c r="L10" s="37"/>
      <c r="M10" s="165"/>
      <c r="N10" s="165"/>
      <c r="O10" s="165"/>
    </row>
    <row r="11" spans="1:12" s="2" customFormat="1" ht="12.75" customHeight="1">
      <c r="A11" s="1254"/>
      <c r="B11" s="951" t="s">
        <v>948</v>
      </c>
      <c r="C11" s="366" t="s">
        <v>884</v>
      </c>
      <c r="D11" s="943">
        <v>1460</v>
      </c>
      <c r="E11" s="401"/>
      <c r="F11" s="210" t="str">
        <f>IF((D11*E11)=0," ",(D11*E11))</f>
        <v> </v>
      </c>
      <c r="G11" s="25"/>
      <c r="H11" s="136"/>
      <c r="I11" s="25"/>
      <c r="J11" s="144"/>
      <c r="K11" s="25"/>
      <c r="L11" s="25"/>
    </row>
    <row r="12" spans="1:15" s="49" customFormat="1" ht="12.75">
      <c r="A12" s="1254"/>
      <c r="B12" s="639" t="s">
        <v>592</v>
      </c>
      <c r="C12" s="366" t="s">
        <v>884</v>
      </c>
      <c r="D12" s="943">
        <v>110</v>
      </c>
      <c r="E12" s="401"/>
      <c r="F12" s="210" t="str">
        <f>IF((D12*E12)=0," ",(D12*E12))</f>
        <v> </v>
      </c>
      <c r="G12" s="37"/>
      <c r="H12" s="136"/>
      <c r="I12" s="37"/>
      <c r="J12" s="144"/>
      <c r="K12" s="230"/>
      <c r="L12" s="37"/>
      <c r="M12" s="165"/>
      <c r="N12" s="165"/>
      <c r="O12" s="165"/>
    </row>
    <row r="13" spans="1:15" s="49" customFormat="1" ht="12.75">
      <c r="A13" s="1255"/>
      <c r="B13" s="639" t="s">
        <v>949</v>
      </c>
      <c r="C13" s="366" t="s">
        <v>884</v>
      </c>
      <c r="D13" s="943">
        <v>52</v>
      </c>
      <c r="E13" s="401"/>
      <c r="F13" s="210" t="str">
        <f>IF((D13*E13)=0," ",(D13*E13))</f>
        <v> </v>
      </c>
      <c r="G13" s="37"/>
      <c r="H13" s="136"/>
      <c r="I13" s="37"/>
      <c r="J13" s="144"/>
      <c r="K13" s="230"/>
      <c r="L13" s="37"/>
      <c r="M13" s="165"/>
      <c r="N13" s="165"/>
      <c r="O13" s="165"/>
    </row>
    <row r="14" spans="1:15" s="49" customFormat="1" ht="24">
      <c r="A14" s="1251">
        <f>1+A8</f>
        <v>2</v>
      </c>
      <c r="B14" s="951" t="s">
        <v>593</v>
      </c>
      <c r="C14" s="366"/>
      <c r="D14" s="955"/>
      <c r="E14" s="401"/>
      <c r="F14" s="954"/>
      <c r="G14" s="37"/>
      <c r="H14" s="136"/>
      <c r="I14" s="37"/>
      <c r="J14" s="144"/>
      <c r="K14" s="230"/>
      <c r="L14" s="37"/>
      <c r="M14" s="165"/>
      <c r="N14" s="165"/>
      <c r="O14" s="165"/>
    </row>
    <row r="15" spans="1:15" s="49" customFormat="1" ht="12.75">
      <c r="A15" s="1253"/>
      <c r="B15" s="952" t="s">
        <v>956</v>
      </c>
      <c r="C15" s="972" t="s">
        <v>884</v>
      </c>
      <c r="D15" s="964">
        <v>87</v>
      </c>
      <c r="E15" s="969"/>
      <c r="F15" s="210" t="str">
        <f>IF((D15*E15)=0," ",(D15*E15))</f>
        <v> </v>
      </c>
      <c r="G15" s="37"/>
      <c r="H15" s="136"/>
      <c r="I15" s="37"/>
      <c r="J15" s="144"/>
      <c r="K15" s="230"/>
      <c r="L15" s="37"/>
      <c r="M15" s="165"/>
      <c r="N15" s="165"/>
      <c r="O15" s="165"/>
    </row>
    <row r="16" spans="1:15" s="49" customFormat="1" ht="72">
      <c r="A16" s="1233">
        <f>1+A14</f>
        <v>3</v>
      </c>
      <c r="B16" s="951" t="s">
        <v>594</v>
      </c>
      <c r="C16" s="366"/>
      <c r="D16" s="943"/>
      <c r="E16" s="401"/>
      <c r="F16" s="210"/>
      <c r="G16" s="37"/>
      <c r="H16" s="136"/>
      <c r="I16" s="37"/>
      <c r="J16" s="144"/>
      <c r="K16" s="230"/>
      <c r="L16" s="37"/>
      <c r="M16" s="165"/>
      <c r="N16" s="165"/>
      <c r="O16" s="165"/>
    </row>
    <row r="17" spans="1:15" s="49" customFormat="1" ht="216">
      <c r="A17" s="1254"/>
      <c r="B17" s="951" t="s">
        <v>1341</v>
      </c>
      <c r="C17" s="366" t="s">
        <v>1140</v>
      </c>
      <c r="D17" s="943">
        <v>12</v>
      </c>
      <c r="E17" s="401"/>
      <c r="F17" s="210" t="str">
        <f aca="true" t="shared" si="0" ref="F17:F31">IF((D17*E17)=0," ",(D17*E17))</f>
        <v> </v>
      </c>
      <c r="G17" s="37"/>
      <c r="H17" s="136"/>
      <c r="I17" s="37"/>
      <c r="J17" s="144"/>
      <c r="K17" s="230"/>
      <c r="L17" s="37"/>
      <c r="M17" s="165"/>
      <c r="N17" s="165"/>
      <c r="O17" s="165"/>
    </row>
    <row r="18" spans="1:15" s="49" customFormat="1" ht="84">
      <c r="A18" s="1254"/>
      <c r="B18" s="951" t="s">
        <v>1061</v>
      </c>
      <c r="C18" s="366" t="s">
        <v>1140</v>
      </c>
      <c r="D18" s="943">
        <v>17</v>
      </c>
      <c r="E18" s="401"/>
      <c r="F18" s="210" t="str">
        <f t="shared" si="0"/>
        <v> </v>
      </c>
      <c r="G18" s="37"/>
      <c r="H18" s="136"/>
      <c r="I18" s="37"/>
      <c r="J18" s="144"/>
      <c r="K18" s="230"/>
      <c r="L18" s="37"/>
      <c r="M18" s="165"/>
      <c r="N18" s="165"/>
      <c r="O18" s="165"/>
    </row>
    <row r="19" spans="1:15" s="49" customFormat="1" ht="84">
      <c r="A19" s="1254"/>
      <c r="B19" s="951" t="s">
        <v>1062</v>
      </c>
      <c r="C19" s="366" t="s">
        <v>1140</v>
      </c>
      <c r="D19" s="943">
        <v>5</v>
      </c>
      <c r="E19" s="401"/>
      <c r="F19" s="210" t="str">
        <f t="shared" si="0"/>
        <v> </v>
      </c>
      <c r="G19" s="37"/>
      <c r="H19" s="136"/>
      <c r="I19" s="37"/>
      <c r="J19" s="144"/>
      <c r="K19" s="230"/>
      <c r="L19" s="37"/>
      <c r="M19" s="165"/>
      <c r="N19" s="165"/>
      <c r="O19" s="165"/>
    </row>
    <row r="20" spans="1:8" s="265" customFormat="1" ht="84">
      <c r="A20" s="1254"/>
      <c r="B20" s="951" t="s">
        <v>1063</v>
      </c>
      <c r="C20" s="366" t="s">
        <v>1140</v>
      </c>
      <c r="D20" s="943">
        <v>6</v>
      </c>
      <c r="E20" s="401"/>
      <c r="F20" s="210" t="str">
        <f t="shared" si="0"/>
        <v> </v>
      </c>
      <c r="G20" s="37"/>
      <c r="H20" s="136"/>
    </row>
    <row r="21" spans="1:15" s="2" customFormat="1" ht="84.75">
      <c r="A21" s="1254"/>
      <c r="B21" s="951" t="s">
        <v>1064</v>
      </c>
      <c r="C21" s="366" t="s">
        <v>1140</v>
      </c>
      <c r="D21" s="943">
        <v>36</v>
      </c>
      <c r="E21" s="401"/>
      <c r="F21" s="210" t="str">
        <f t="shared" si="0"/>
        <v> </v>
      </c>
      <c r="G21" s="36"/>
      <c r="H21" s="136"/>
      <c r="I21" s="266"/>
      <c r="J21" s="37"/>
      <c r="K21" s="25"/>
      <c r="L21" s="37"/>
      <c r="M21" s="20"/>
      <c r="N21" s="20"/>
      <c r="O21" s="20"/>
    </row>
    <row r="22" spans="1:15" s="49" customFormat="1" ht="72">
      <c r="A22" s="1254"/>
      <c r="B22" s="951" t="s">
        <v>1065</v>
      </c>
      <c r="C22" s="366" t="s">
        <v>1140</v>
      </c>
      <c r="D22" s="943">
        <v>8</v>
      </c>
      <c r="E22" s="401"/>
      <c r="F22" s="210" t="str">
        <f t="shared" si="0"/>
        <v> </v>
      </c>
      <c r="G22" s="37"/>
      <c r="H22" s="136"/>
      <c r="I22" s="37"/>
      <c r="J22" s="144"/>
      <c r="K22" s="230"/>
      <c r="L22" s="37"/>
      <c r="M22" s="165"/>
      <c r="N22" s="165"/>
      <c r="O22" s="165"/>
    </row>
    <row r="23" spans="1:15" s="49" customFormat="1" ht="72">
      <c r="A23" s="1254"/>
      <c r="B23" s="951" t="s">
        <v>1066</v>
      </c>
      <c r="C23" s="366" t="s">
        <v>1140</v>
      </c>
      <c r="D23" s="943">
        <v>7</v>
      </c>
      <c r="E23" s="401"/>
      <c r="F23" s="210" t="str">
        <f t="shared" si="0"/>
        <v> </v>
      </c>
      <c r="G23" s="37"/>
      <c r="H23" s="136"/>
      <c r="I23" s="37"/>
      <c r="J23" s="144"/>
      <c r="K23" s="230"/>
      <c r="L23" s="37"/>
      <c r="M23" s="165"/>
      <c r="N23" s="165"/>
      <c r="O23" s="165"/>
    </row>
    <row r="24" spans="1:15" s="49" customFormat="1" ht="84">
      <c r="A24" s="1254"/>
      <c r="B24" s="951" t="s">
        <v>1067</v>
      </c>
      <c r="C24" s="366" t="s">
        <v>1140</v>
      </c>
      <c r="D24" s="943">
        <v>9</v>
      </c>
      <c r="E24" s="401"/>
      <c r="F24" s="210" t="str">
        <f t="shared" si="0"/>
        <v> </v>
      </c>
      <c r="G24" s="37"/>
      <c r="H24" s="136"/>
      <c r="I24" s="37"/>
      <c r="J24" s="144"/>
      <c r="K24" s="230"/>
      <c r="L24" s="37"/>
      <c r="M24" s="165"/>
      <c r="N24" s="165"/>
      <c r="O24" s="165"/>
    </row>
    <row r="25" spans="1:15" s="49" customFormat="1" ht="72">
      <c r="A25" s="1254"/>
      <c r="B25" s="951" t="s">
        <v>1068</v>
      </c>
      <c r="C25" s="366" t="s">
        <v>1140</v>
      </c>
      <c r="D25" s="943">
        <v>10</v>
      </c>
      <c r="E25" s="401"/>
      <c r="F25" s="210" t="str">
        <f t="shared" si="0"/>
        <v> </v>
      </c>
      <c r="G25" s="37"/>
      <c r="H25" s="136"/>
      <c r="I25" s="37"/>
      <c r="J25" s="144"/>
      <c r="K25" s="230"/>
      <c r="L25" s="37"/>
      <c r="M25" s="165"/>
      <c r="N25" s="165"/>
      <c r="O25" s="165"/>
    </row>
    <row r="26" spans="1:13" s="49" customFormat="1" ht="72">
      <c r="A26" s="1254"/>
      <c r="B26" s="951" t="s">
        <v>1069</v>
      </c>
      <c r="C26" s="366" t="s">
        <v>1140</v>
      </c>
      <c r="D26" s="943">
        <v>6</v>
      </c>
      <c r="E26" s="401"/>
      <c r="F26" s="210" t="str">
        <f t="shared" si="0"/>
        <v> </v>
      </c>
      <c r="G26" s="37"/>
      <c r="H26" s="136"/>
      <c r="I26" s="37"/>
      <c r="J26" s="144"/>
      <c r="K26" s="259"/>
      <c r="L26" s="248"/>
      <c r="M26" s="267"/>
    </row>
    <row r="27" spans="1:15" s="49" customFormat="1" ht="96">
      <c r="A27" s="1254"/>
      <c r="B27" s="951" t="s">
        <v>1070</v>
      </c>
      <c r="C27" s="366" t="s">
        <v>1140</v>
      </c>
      <c r="D27" s="943">
        <v>0</v>
      </c>
      <c r="E27" s="401"/>
      <c r="F27" s="210" t="str">
        <f t="shared" si="0"/>
        <v> </v>
      </c>
      <c r="G27" s="37"/>
      <c r="H27" s="136"/>
      <c r="I27" s="37"/>
      <c r="J27" s="144"/>
      <c r="K27" s="230"/>
      <c r="L27" s="37"/>
      <c r="M27" s="165"/>
      <c r="N27" s="268"/>
      <c r="O27" s="165"/>
    </row>
    <row r="28" spans="1:13" s="49" customFormat="1" ht="84">
      <c r="A28" s="1254"/>
      <c r="B28" s="951" t="s">
        <v>1342</v>
      </c>
      <c r="C28" s="366" t="s">
        <v>1140</v>
      </c>
      <c r="D28" s="943">
        <v>16</v>
      </c>
      <c r="E28" s="401"/>
      <c r="F28" s="210" t="str">
        <f t="shared" si="0"/>
        <v> </v>
      </c>
      <c r="G28" s="37"/>
      <c r="H28" s="136"/>
      <c r="I28" s="37"/>
      <c r="J28" s="144"/>
      <c r="K28" s="259"/>
      <c r="L28" s="248"/>
      <c r="M28" s="267"/>
    </row>
    <row r="29" spans="1:15" s="269" customFormat="1" ht="60">
      <c r="A29" s="1254"/>
      <c r="B29" s="951" t="s">
        <v>1071</v>
      </c>
      <c r="C29" s="366" t="s">
        <v>1140</v>
      </c>
      <c r="D29" s="943">
        <v>0</v>
      </c>
      <c r="E29" s="401"/>
      <c r="F29" s="210" t="str">
        <f t="shared" si="0"/>
        <v> </v>
      </c>
      <c r="G29" s="37"/>
      <c r="H29" s="136"/>
      <c r="I29" s="37"/>
      <c r="J29" s="152"/>
      <c r="K29" s="232"/>
      <c r="L29" s="152"/>
      <c r="M29" s="165"/>
      <c r="N29" s="165"/>
      <c r="O29" s="165"/>
    </row>
    <row r="30" spans="1:15" s="269" customFormat="1" ht="84">
      <c r="A30" s="1254"/>
      <c r="B30" s="951" t="s">
        <v>1072</v>
      </c>
      <c r="C30" s="366" t="s">
        <v>1140</v>
      </c>
      <c r="D30" s="943">
        <v>2</v>
      </c>
      <c r="E30" s="401"/>
      <c r="F30" s="210" t="str">
        <f t="shared" si="0"/>
        <v> </v>
      </c>
      <c r="G30" s="37"/>
      <c r="H30" s="136"/>
      <c r="I30" s="37"/>
      <c r="J30" s="152"/>
      <c r="K30" s="232"/>
      <c r="L30" s="152"/>
      <c r="M30" s="165"/>
      <c r="N30" s="165"/>
      <c r="O30" s="165"/>
    </row>
    <row r="31" spans="1:15" s="269" customFormat="1" ht="72">
      <c r="A31" s="1254"/>
      <c r="B31" s="951" t="s">
        <v>1073</v>
      </c>
      <c r="C31" s="366" t="s">
        <v>1140</v>
      </c>
      <c r="D31" s="943">
        <v>2</v>
      </c>
      <c r="E31" s="401"/>
      <c r="F31" s="210" t="str">
        <f t="shared" si="0"/>
        <v> </v>
      </c>
      <c r="G31" s="37"/>
      <c r="H31" s="136"/>
      <c r="I31" s="37"/>
      <c r="J31" s="152"/>
      <c r="K31" s="232"/>
      <c r="L31" s="152"/>
      <c r="M31" s="165"/>
      <c r="N31" s="165"/>
      <c r="O31" s="165"/>
    </row>
    <row r="32" spans="1:15" s="269" customFormat="1" ht="132">
      <c r="A32" s="1254"/>
      <c r="B32" s="403" t="s">
        <v>1074</v>
      </c>
      <c r="C32" s="838" t="s">
        <v>1140</v>
      </c>
      <c r="D32" s="953">
        <v>4</v>
      </c>
      <c r="E32" s="651"/>
      <c r="F32" s="210">
        <f>D32*E32</f>
        <v>0</v>
      </c>
      <c r="G32" s="37"/>
      <c r="H32" s="136"/>
      <c r="I32" s="37"/>
      <c r="J32" s="152"/>
      <c r="K32" s="232"/>
      <c r="L32" s="152"/>
      <c r="M32" s="165"/>
      <c r="N32" s="165"/>
      <c r="O32" s="165"/>
    </row>
    <row r="33" spans="1:12" s="2" customFormat="1" ht="144">
      <c r="A33" s="1255"/>
      <c r="B33" s="403" t="s">
        <v>1075</v>
      </c>
      <c r="C33" s="838" t="s">
        <v>1140</v>
      </c>
      <c r="D33" s="953">
        <v>1</v>
      </c>
      <c r="E33" s="651"/>
      <c r="F33" s="210">
        <f>D33*E33</f>
        <v>0</v>
      </c>
      <c r="G33" s="37"/>
      <c r="H33" s="136"/>
      <c r="I33" s="25"/>
      <c r="J33" s="25"/>
      <c r="K33" s="25"/>
      <c r="L33" s="25"/>
    </row>
    <row r="34" spans="1:15" s="269" customFormat="1" ht="36">
      <c r="A34" s="745">
        <f>1+A16</f>
        <v>4</v>
      </c>
      <c r="B34" s="965" t="s">
        <v>1076</v>
      </c>
      <c r="C34" s="973"/>
      <c r="D34" s="966"/>
      <c r="E34" s="651"/>
      <c r="F34" s="624"/>
      <c r="G34" s="37"/>
      <c r="H34" s="136"/>
      <c r="I34" s="37"/>
      <c r="J34" s="152"/>
      <c r="K34" s="232"/>
      <c r="L34" s="152"/>
      <c r="M34" s="165"/>
      <c r="N34" s="165"/>
      <c r="O34" s="165"/>
    </row>
    <row r="35" spans="1:15" s="269" customFormat="1" ht="60">
      <c r="A35" s="745"/>
      <c r="B35" s="786" t="s">
        <v>1077</v>
      </c>
      <c r="C35" s="836" t="s">
        <v>1140</v>
      </c>
      <c r="D35" s="943">
        <v>14</v>
      </c>
      <c r="E35" s="401"/>
      <c r="F35" s="624" t="str">
        <f>IF((D35*E35)=0," ",(D35*E35))</f>
        <v> </v>
      </c>
      <c r="G35" s="37"/>
      <c r="H35" s="136"/>
      <c r="I35" s="37"/>
      <c r="J35" s="152"/>
      <c r="K35" s="232"/>
      <c r="L35" s="152"/>
      <c r="M35" s="165"/>
      <c r="N35" s="165"/>
      <c r="O35" s="165"/>
    </row>
    <row r="36" spans="1:15" s="269" customFormat="1" ht="36">
      <c r="A36" s="745">
        <f>1+A34</f>
        <v>5</v>
      </c>
      <c r="B36" s="951" t="s">
        <v>1078</v>
      </c>
      <c r="C36" s="836" t="s">
        <v>1140</v>
      </c>
      <c r="D36" s="943">
        <v>19</v>
      </c>
      <c r="E36" s="401"/>
      <c r="F36" s="624" t="str">
        <f>IF((D36*E36)=0," ",(D36*E36))</f>
        <v> </v>
      </c>
      <c r="G36" s="37"/>
      <c r="H36" s="136"/>
      <c r="I36" s="37"/>
      <c r="J36" s="152"/>
      <c r="K36" s="232"/>
      <c r="L36" s="152"/>
      <c r="M36" s="165"/>
      <c r="N36" s="165"/>
      <c r="O36" s="165"/>
    </row>
    <row r="37" spans="1:15" s="49" customFormat="1" ht="48">
      <c r="A37" s="1233">
        <f>1+A36</f>
        <v>6</v>
      </c>
      <c r="B37" s="951" t="s">
        <v>1079</v>
      </c>
      <c r="C37" s="366"/>
      <c r="D37" s="943"/>
      <c r="E37" s="401"/>
      <c r="F37" s="210"/>
      <c r="G37" s="37"/>
      <c r="H37" s="136"/>
      <c r="I37" s="37"/>
      <c r="J37" s="144"/>
      <c r="K37" s="230"/>
      <c r="L37" s="37"/>
      <c r="M37" s="165"/>
      <c r="N37" s="268"/>
      <c r="O37" s="165"/>
    </row>
    <row r="38" spans="1:8" ht="12.75" customHeight="1">
      <c r="A38" s="1254"/>
      <c r="B38" s="951" t="s">
        <v>1080</v>
      </c>
      <c r="C38" s="366" t="s">
        <v>1140</v>
      </c>
      <c r="D38" s="943">
        <v>7</v>
      </c>
      <c r="E38" s="401"/>
      <c r="F38" s="210" t="str">
        <f>IF((D38*E38)=0," ",(D38*E38))</f>
        <v> </v>
      </c>
      <c r="H38" s="136"/>
    </row>
    <row r="39" spans="1:8" ht="12.75" customHeight="1">
      <c r="A39" s="1254"/>
      <c r="B39" s="951" t="s">
        <v>1081</v>
      </c>
      <c r="C39" s="366" t="s">
        <v>1140</v>
      </c>
      <c r="D39" s="943">
        <v>12</v>
      </c>
      <c r="E39" s="401"/>
      <c r="F39" s="210" t="str">
        <f>IF((D39*E39)=0," ",(D39*E39))</f>
        <v> </v>
      </c>
      <c r="H39" s="136"/>
    </row>
    <row r="40" spans="1:8" ht="12.75" customHeight="1">
      <c r="A40" s="1254"/>
      <c r="B40" s="951" t="s">
        <v>1082</v>
      </c>
      <c r="C40" s="366" t="s">
        <v>1140</v>
      </c>
      <c r="D40" s="943">
        <v>4</v>
      </c>
      <c r="E40" s="401"/>
      <c r="F40" s="210" t="str">
        <f>IF((D40*E40)=0," ",(D40*E40))</f>
        <v> </v>
      </c>
      <c r="H40" s="136"/>
    </row>
    <row r="41" spans="1:8" ht="12.75" customHeight="1">
      <c r="A41" s="1255"/>
      <c r="B41" s="951" t="s">
        <v>1083</v>
      </c>
      <c r="C41" s="366" t="s">
        <v>1140</v>
      </c>
      <c r="D41" s="943">
        <v>1</v>
      </c>
      <c r="E41" s="401"/>
      <c r="F41" s="210" t="str">
        <f>IF((D41*E41)=0," ",(D41*E41))</f>
        <v> </v>
      </c>
      <c r="H41" s="136"/>
    </row>
    <row r="42" spans="1:8" ht="48">
      <c r="A42" s="1233">
        <f>1+A37</f>
        <v>7</v>
      </c>
      <c r="B42" s="951" t="s">
        <v>1084</v>
      </c>
      <c r="C42" s="366"/>
      <c r="D42" s="943"/>
      <c r="E42" s="401"/>
      <c r="F42" s="210"/>
      <c r="H42" s="136"/>
    </row>
    <row r="43" spans="1:8" ht="12.75" customHeight="1">
      <c r="A43" s="1255"/>
      <c r="B43" s="951" t="s">
        <v>1080</v>
      </c>
      <c r="C43" s="366" t="s">
        <v>1140</v>
      </c>
      <c r="D43" s="943">
        <v>1</v>
      </c>
      <c r="E43" s="401"/>
      <c r="F43" s="210" t="str">
        <f>IF((D43*E43)=0," ",(D43*E43))</f>
        <v> </v>
      </c>
      <c r="H43" s="136"/>
    </row>
    <row r="44" spans="1:8" ht="36">
      <c r="A44" s="1233">
        <f>A42+1</f>
        <v>8</v>
      </c>
      <c r="B44" s="960" t="s">
        <v>1085</v>
      </c>
      <c r="C44" s="974" t="s">
        <v>1168</v>
      </c>
      <c r="D44" s="961">
        <v>1</v>
      </c>
      <c r="E44" s="404"/>
      <c r="F44" s="855" t="str">
        <f>IF((D44*E44)=0," ",(D44*E44))</f>
        <v> </v>
      </c>
      <c r="H44" s="136"/>
    </row>
    <row r="45" spans="1:8" ht="12.75" customHeight="1">
      <c r="A45" s="1234"/>
      <c r="B45" s="1018" t="s">
        <v>1086</v>
      </c>
      <c r="C45" s="974"/>
      <c r="D45" s="998"/>
      <c r="E45" s="404"/>
      <c r="F45" s="999"/>
      <c r="H45" s="136"/>
    </row>
    <row r="46" spans="1:8" ht="12.75" customHeight="1">
      <c r="A46" s="1234"/>
      <c r="B46" s="1002" t="s">
        <v>1087</v>
      </c>
      <c r="C46" s="989"/>
      <c r="D46" s="945"/>
      <c r="E46" s="992"/>
      <c r="F46" s="1001"/>
      <c r="H46" s="136"/>
    </row>
    <row r="47" spans="1:8" ht="12.75" customHeight="1">
      <c r="A47" s="1234"/>
      <c r="B47" s="1002" t="s">
        <v>1088</v>
      </c>
      <c r="C47" s="989"/>
      <c r="D47" s="945"/>
      <c r="E47" s="992"/>
      <c r="F47" s="1001"/>
      <c r="H47" s="136"/>
    </row>
    <row r="48" spans="1:8" ht="12.75" customHeight="1">
      <c r="A48" s="1234"/>
      <c r="B48" s="1002" t="s">
        <v>1089</v>
      </c>
      <c r="C48" s="989"/>
      <c r="D48" s="945"/>
      <c r="E48" s="992"/>
      <c r="F48" s="1001"/>
      <c r="H48" s="136"/>
    </row>
    <row r="49" spans="1:8" ht="24">
      <c r="A49" s="1235"/>
      <c r="B49" s="1019" t="s">
        <v>1090</v>
      </c>
      <c r="C49" s="980"/>
      <c r="D49" s="1006"/>
      <c r="E49" s="827"/>
      <c r="F49" s="811"/>
      <c r="H49" s="136"/>
    </row>
    <row r="50" spans="1:8" ht="36">
      <c r="A50" s="1233">
        <f>A44+1</f>
        <v>9</v>
      </c>
      <c r="B50" s="986" t="s">
        <v>1343</v>
      </c>
      <c r="C50" s="989" t="s">
        <v>1168</v>
      </c>
      <c r="D50" s="990">
        <v>1</v>
      </c>
      <c r="E50" s="992"/>
      <c r="F50" s="993" t="str">
        <f>IF((D50*E50)=0," ",(D50*E50))</f>
        <v> </v>
      </c>
      <c r="H50" s="136"/>
    </row>
    <row r="51" spans="1:8" ht="12.75" customHeight="1">
      <c r="A51" s="1234"/>
      <c r="B51" s="1018" t="s">
        <v>1344</v>
      </c>
      <c r="C51" s="974"/>
      <c r="D51" s="998"/>
      <c r="E51" s="404"/>
      <c r="F51" s="999"/>
      <c r="H51" s="136"/>
    </row>
    <row r="52" spans="1:8" ht="12.75" customHeight="1">
      <c r="A52" s="1234"/>
      <c r="B52" s="1002" t="s">
        <v>1087</v>
      </c>
      <c r="C52" s="989"/>
      <c r="D52" s="945"/>
      <c r="E52" s="992"/>
      <c r="F52" s="1001"/>
      <c r="H52" s="136"/>
    </row>
    <row r="53" spans="1:8" ht="12.75" customHeight="1">
      <c r="A53" s="1234"/>
      <c r="B53" s="1002" t="s">
        <v>1088</v>
      </c>
      <c r="C53" s="989"/>
      <c r="D53" s="945"/>
      <c r="E53" s="992"/>
      <c r="F53" s="1001"/>
      <c r="H53" s="136"/>
    </row>
    <row r="54" spans="1:8" ht="12.75" customHeight="1">
      <c r="A54" s="1234"/>
      <c r="B54" s="1002" t="s">
        <v>1345</v>
      </c>
      <c r="C54" s="989"/>
      <c r="D54" s="945"/>
      <c r="E54" s="992"/>
      <c r="F54" s="1001"/>
      <c r="H54" s="136"/>
    </row>
    <row r="55" spans="1:8" ht="24">
      <c r="A55" s="1235"/>
      <c r="B55" s="1019" t="s">
        <v>1090</v>
      </c>
      <c r="C55" s="980"/>
      <c r="D55" s="1006"/>
      <c r="E55" s="827"/>
      <c r="F55" s="811"/>
      <c r="H55" s="136"/>
    </row>
    <row r="56" spans="1:8" ht="36">
      <c r="A56" s="1233">
        <f>A50+1</f>
        <v>10</v>
      </c>
      <c r="B56" s="986" t="s">
        <v>1346</v>
      </c>
      <c r="C56" s="989" t="s">
        <v>1168</v>
      </c>
      <c r="D56" s="990">
        <v>1</v>
      </c>
      <c r="E56" s="992"/>
      <c r="F56" s="993" t="str">
        <f>IF((D56*E56)=0," ",(D56*E56))</f>
        <v> </v>
      </c>
      <c r="H56" s="136"/>
    </row>
    <row r="57" spans="1:8" ht="12.75" customHeight="1">
      <c r="A57" s="1234"/>
      <c r="B57" s="1018" t="s">
        <v>1347</v>
      </c>
      <c r="C57" s="974"/>
      <c r="D57" s="998"/>
      <c r="E57" s="404"/>
      <c r="F57" s="999"/>
      <c r="H57" s="136"/>
    </row>
    <row r="58" spans="1:8" ht="12.75" customHeight="1">
      <c r="A58" s="1234"/>
      <c r="B58" s="1002" t="s">
        <v>1087</v>
      </c>
      <c r="C58" s="989"/>
      <c r="D58" s="945"/>
      <c r="E58" s="992"/>
      <c r="F58" s="1001"/>
      <c r="H58" s="136"/>
    </row>
    <row r="59" spans="1:8" ht="12.75" customHeight="1">
      <c r="A59" s="1234"/>
      <c r="B59" s="1002" t="s">
        <v>1088</v>
      </c>
      <c r="C59" s="989"/>
      <c r="D59" s="945"/>
      <c r="E59" s="992"/>
      <c r="F59" s="1001"/>
      <c r="H59" s="136"/>
    </row>
    <row r="60" spans="1:8" ht="12.75" customHeight="1">
      <c r="A60" s="1234"/>
      <c r="B60" s="1002" t="s">
        <v>1348</v>
      </c>
      <c r="C60" s="989"/>
      <c r="D60" s="945"/>
      <c r="E60" s="992"/>
      <c r="F60" s="1001"/>
      <c r="H60" s="136"/>
    </row>
    <row r="61" spans="1:8" ht="24">
      <c r="A61" s="1235"/>
      <c r="B61" s="1019" t="s">
        <v>1090</v>
      </c>
      <c r="C61" s="980"/>
      <c r="D61" s="1006"/>
      <c r="E61" s="827"/>
      <c r="F61" s="811"/>
      <c r="H61" s="136"/>
    </row>
    <row r="62" spans="1:8" ht="48">
      <c r="A62" s="745">
        <f>A56+1</f>
        <v>11</v>
      </c>
      <c r="B62" s="1017" t="s">
        <v>1091</v>
      </c>
      <c r="C62" s="980" t="s">
        <v>1140</v>
      </c>
      <c r="D62" s="991">
        <v>4</v>
      </c>
      <c r="E62" s="827"/>
      <c r="F62" s="828" t="str">
        <f>IF((D62*E62)=0," ",(D62*E62))</f>
        <v> </v>
      </c>
      <c r="H62" s="136"/>
    </row>
    <row r="63" spans="1:8" ht="48">
      <c r="A63" s="745">
        <f>A62+1</f>
        <v>12</v>
      </c>
      <c r="B63" s="951" t="s">
        <v>1092</v>
      </c>
      <c r="C63" s="366" t="s">
        <v>1140</v>
      </c>
      <c r="D63" s="943">
        <v>16</v>
      </c>
      <c r="E63" s="401"/>
      <c r="F63" s="210" t="str">
        <f>IF((D63*E63)=0," ",(D63*E63))</f>
        <v> </v>
      </c>
      <c r="H63" s="136"/>
    </row>
    <row r="64" spans="1:8" ht="48">
      <c r="A64" s="745">
        <f>A63+1</f>
        <v>13</v>
      </c>
      <c r="B64" s="951" t="s">
        <v>1093</v>
      </c>
      <c r="C64" s="366" t="s">
        <v>1140</v>
      </c>
      <c r="D64" s="967">
        <v>1</v>
      </c>
      <c r="E64" s="401"/>
      <c r="F64" s="210" t="str">
        <f>IF((D64*E64)=0," ",(D64*E64))</f>
        <v> </v>
      </c>
      <c r="H64" s="136"/>
    </row>
    <row r="65" spans="1:8" ht="36">
      <c r="A65" s="745">
        <f>A64+1</f>
        <v>14</v>
      </c>
      <c r="B65" s="951" t="s">
        <v>972</v>
      </c>
      <c r="C65" s="366" t="s">
        <v>884</v>
      </c>
      <c r="D65" s="967">
        <v>10</v>
      </c>
      <c r="E65" s="401"/>
      <c r="F65" s="210" t="str">
        <f>IF((D65*E65)=0," ",(D65*E65))</f>
        <v> </v>
      </c>
      <c r="H65" s="136"/>
    </row>
    <row r="66" spans="1:8" ht="36">
      <c r="A66" s="745">
        <f>A65+1</f>
        <v>15</v>
      </c>
      <c r="B66" s="951" t="s">
        <v>974</v>
      </c>
      <c r="C66" s="366" t="s">
        <v>1142</v>
      </c>
      <c r="D66" s="967">
        <v>180</v>
      </c>
      <c r="E66" s="401"/>
      <c r="F66" s="210" t="str">
        <f>IF((D66*E66)=0," ",(D66*E66))</f>
        <v> </v>
      </c>
      <c r="H66" s="136"/>
    </row>
    <row r="67" spans="1:8" ht="24">
      <c r="A67" s="745">
        <f>A66+1</f>
        <v>16</v>
      </c>
      <c r="B67" s="951" t="s">
        <v>1094</v>
      </c>
      <c r="C67" s="366"/>
      <c r="D67" s="967"/>
      <c r="E67" s="401"/>
      <c r="F67" s="210"/>
      <c r="H67" s="136"/>
    </row>
    <row r="68" spans="1:8" ht="12.75">
      <c r="A68" s="745"/>
      <c r="B68" s="639" t="s">
        <v>1095</v>
      </c>
      <c r="C68" s="366" t="s">
        <v>884</v>
      </c>
      <c r="D68" s="967">
        <v>1080</v>
      </c>
      <c r="E68" s="401"/>
      <c r="F68" s="210" t="str">
        <f>IF((D68*E68)=0," ",(D68*E68))</f>
        <v> </v>
      </c>
      <c r="H68" s="136"/>
    </row>
    <row r="69" spans="1:8" ht="24">
      <c r="A69" s="745">
        <f>1+A67</f>
        <v>17</v>
      </c>
      <c r="B69" s="951" t="s">
        <v>1096</v>
      </c>
      <c r="C69" s="366" t="s">
        <v>884</v>
      </c>
      <c r="D69" s="967">
        <v>210</v>
      </c>
      <c r="E69" s="401"/>
      <c r="F69" s="210" t="str">
        <f>IF((D69*E69)=0," ",(D69*E69))</f>
        <v> </v>
      </c>
      <c r="H69" s="136"/>
    </row>
    <row r="70" spans="1:8" ht="24">
      <c r="A70" s="745">
        <f>A69+1</f>
        <v>18</v>
      </c>
      <c r="B70" s="951" t="s">
        <v>1097</v>
      </c>
      <c r="C70" s="366" t="s">
        <v>884</v>
      </c>
      <c r="D70" s="955">
        <v>57</v>
      </c>
      <c r="E70" s="401"/>
      <c r="F70" s="210" t="str">
        <f>IF((D70*E70)=0," ",(D70*E70))</f>
        <v> </v>
      </c>
      <c r="H70" s="136"/>
    </row>
    <row r="71" spans="1:8" ht="36">
      <c r="A71" s="745">
        <f>A70+1</f>
        <v>19</v>
      </c>
      <c r="B71" s="639" t="s">
        <v>1098</v>
      </c>
      <c r="C71" s="366" t="s">
        <v>1140</v>
      </c>
      <c r="D71" s="955">
        <v>11</v>
      </c>
      <c r="E71" s="401"/>
      <c r="F71" s="210">
        <f>IF(E71=" "," ",+D71*E71)</f>
        <v>0</v>
      </c>
      <c r="H71" s="136"/>
    </row>
    <row r="72" spans="1:8" ht="60">
      <c r="A72" s="745">
        <f>A71+1</f>
        <v>20</v>
      </c>
      <c r="B72" s="951" t="s">
        <v>1099</v>
      </c>
      <c r="C72" s="366" t="s">
        <v>1140</v>
      </c>
      <c r="D72" s="955">
        <v>11</v>
      </c>
      <c r="E72" s="401"/>
      <c r="F72" s="210">
        <f>IF(E72=" "," ",+D72*E72)</f>
        <v>0</v>
      </c>
      <c r="H72" s="136"/>
    </row>
    <row r="73" spans="1:8" ht="36">
      <c r="A73" s="745">
        <f>1+A72</f>
        <v>21</v>
      </c>
      <c r="B73" s="951" t="s">
        <v>1100</v>
      </c>
      <c r="C73" s="366" t="s">
        <v>1168</v>
      </c>
      <c r="D73" s="967">
        <v>1</v>
      </c>
      <c r="E73" s="401"/>
      <c r="F73" s="210" t="str">
        <f>IF((D73*E73)=0," ",(D73*E73))</f>
        <v> </v>
      </c>
      <c r="H73" s="136"/>
    </row>
    <row r="74" spans="1:8" ht="36">
      <c r="A74" s="745">
        <f>A73+1</f>
        <v>22</v>
      </c>
      <c r="B74" s="784" t="s">
        <v>1101</v>
      </c>
      <c r="C74" s="836" t="s">
        <v>1140</v>
      </c>
      <c r="D74" s="943">
        <v>1</v>
      </c>
      <c r="E74" s="401"/>
      <c r="F74" s="624" t="str">
        <f>IF((D74*E74)=0," ",(D74*E74))</f>
        <v> </v>
      </c>
      <c r="H74" s="136"/>
    </row>
    <row r="75" spans="1:8" ht="36">
      <c r="A75" s="745">
        <f>1+A74</f>
        <v>23</v>
      </c>
      <c r="B75" s="951" t="s">
        <v>1102</v>
      </c>
      <c r="C75" s="366" t="s">
        <v>1143</v>
      </c>
      <c r="D75" s="967">
        <v>32</v>
      </c>
      <c r="E75" s="401"/>
      <c r="F75" s="210" t="str">
        <f>IF((D75*E75)=0," ",(D75*E75))</f>
        <v> </v>
      </c>
      <c r="H75" s="136"/>
    </row>
    <row r="76" spans="1:8" ht="60">
      <c r="A76" s="745">
        <f>A75+1</f>
        <v>24</v>
      </c>
      <c r="B76" s="951" t="s">
        <v>587</v>
      </c>
      <c r="C76" s="366" t="s">
        <v>1168</v>
      </c>
      <c r="D76" s="967">
        <v>1</v>
      </c>
      <c r="E76" s="401"/>
      <c r="F76" s="210" t="str">
        <f>IF((D76*E76)=0," ",(D76*E76))</f>
        <v> </v>
      </c>
      <c r="H76" s="136"/>
    </row>
    <row r="77" spans="1:8" ht="36.75" thickBot="1">
      <c r="A77" s="854">
        <f>1+A76</f>
        <v>25</v>
      </c>
      <c r="B77" s="960" t="s">
        <v>588</v>
      </c>
      <c r="C77" s="974" t="s">
        <v>1168</v>
      </c>
      <c r="D77" s="968">
        <v>1</v>
      </c>
      <c r="E77" s="404"/>
      <c r="F77" s="855" t="str">
        <f>IF((D77*E77)=0," ",(D77*E77))</f>
        <v> </v>
      </c>
      <c r="H77" s="136"/>
    </row>
    <row r="78" spans="1:8" ht="27.75" customHeight="1" thickBot="1">
      <c r="A78" s="962"/>
      <c r="B78" s="696" t="str">
        <f>+CONCATENATE("REKAPITULACIJA - ",B6)</f>
        <v>REKAPITULACIJA - RAZSVETLJAVA</v>
      </c>
      <c r="C78" s="386"/>
      <c r="D78" s="963"/>
      <c r="E78" s="829"/>
      <c r="F78" s="834">
        <f>SUM(F8:F77)</f>
        <v>0</v>
      </c>
      <c r="H78" s="136"/>
    </row>
    <row r="79" ht="12">
      <c r="H79" s="136"/>
    </row>
    <row r="80" ht="12">
      <c r="H80" s="136"/>
    </row>
    <row r="81" ht="12">
      <c r="H81" s="136"/>
    </row>
    <row r="82" ht="12">
      <c r="H82" s="136"/>
    </row>
    <row r="83" ht="12">
      <c r="H83" s="136"/>
    </row>
    <row r="84" ht="12">
      <c r="H84" s="136"/>
    </row>
    <row r="85" ht="12">
      <c r="H85" s="136"/>
    </row>
    <row r="86" ht="12">
      <c r="H86" s="136"/>
    </row>
    <row r="87" ht="12">
      <c r="H87" s="136"/>
    </row>
    <row r="88" ht="12">
      <c r="H88" s="136"/>
    </row>
    <row r="89" ht="12">
      <c r="H89" s="136"/>
    </row>
    <row r="90" ht="12">
      <c r="H90" s="136"/>
    </row>
    <row r="91" ht="12">
      <c r="H91" s="136"/>
    </row>
    <row r="92" ht="12">
      <c r="H92" s="136"/>
    </row>
    <row r="93" ht="12">
      <c r="H93" s="136"/>
    </row>
    <row r="94" ht="12">
      <c r="H94" s="136"/>
    </row>
    <row r="95" ht="12">
      <c r="H95" s="136"/>
    </row>
    <row r="96" ht="12">
      <c r="H96" s="136"/>
    </row>
    <row r="97" ht="12">
      <c r="H97" s="136"/>
    </row>
    <row r="98" ht="12">
      <c r="H98" s="136"/>
    </row>
    <row r="99" ht="12">
      <c r="H99" s="136"/>
    </row>
    <row r="100" ht="12">
      <c r="H100" s="136"/>
    </row>
    <row r="101" ht="12">
      <c r="H101" s="136"/>
    </row>
    <row r="102" ht="12">
      <c r="H102" s="136"/>
    </row>
    <row r="103" ht="12">
      <c r="H103" s="136"/>
    </row>
    <row r="104" ht="12">
      <c r="H104" s="136"/>
    </row>
    <row r="105" ht="12">
      <c r="H105" s="136"/>
    </row>
    <row r="106" ht="12">
      <c r="H106" s="136"/>
    </row>
    <row r="107" ht="12">
      <c r="H107" s="136"/>
    </row>
    <row r="108" ht="12">
      <c r="H108" s="136"/>
    </row>
    <row r="109" ht="12">
      <c r="H109" s="136"/>
    </row>
    <row r="110" ht="12">
      <c r="H110" s="136"/>
    </row>
    <row r="111" ht="12">
      <c r="H111" s="136"/>
    </row>
    <row r="112" ht="12">
      <c r="H112" s="136"/>
    </row>
    <row r="113" ht="12">
      <c r="H113" s="136"/>
    </row>
    <row r="114" ht="12">
      <c r="H114" s="136"/>
    </row>
    <row r="115" ht="12">
      <c r="H115" s="136"/>
    </row>
    <row r="116" ht="12">
      <c r="H116" s="136"/>
    </row>
    <row r="117" ht="12">
      <c r="H117" s="136"/>
    </row>
    <row r="118" ht="12">
      <c r="H118" s="136"/>
    </row>
    <row r="119" ht="12">
      <c r="H119" s="136"/>
    </row>
    <row r="120" ht="12">
      <c r="H120" s="136"/>
    </row>
    <row r="121" ht="12">
      <c r="H121" s="136"/>
    </row>
    <row r="122" ht="12">
      <c r="H122" s="136"/>
    </row>
    <row r="123" ht="12">
      <c r="H123" s="136"/>
    </row>
    <row r="124" ht="12">
      <c r="H124" s="136"/>
    </row>
    <row r="125" ht="12">
      <c r="H125" s="136"/>
    </row>
    <row r="126" ht="12">
      <c r="H126" s="136"/>
    </row>
    <row r="127" ht="12">
      <c r="H127" s="136"/>
    </row>
    <row r="128" ht="12">
      <c r="H128" s="136"/>
    </row>
    <row r="129" ht="12">
      <c r="H129" s="136"/>
    </row>
    <row r="130" ht="12">
      <c r="H130" s="136"/>
    </row>
    <row r="131" ht="12">
      <c r="H131" s="136"/>
    </row>
    <row r="132" ht="12">
      <c r="H132" s="136"/>
    </row>
    <row r="133" ht="12">
      <c r="H133" s="136"/>
    </row>
    <row r="134" ht="12">
      <c r="H134" s="136"/>
    </row>
    <row r="135" ht="12">
      <c r="H135" s="136"/>
    </row>
    <row r="136" ht="12">
      <c r="H136" s="136"/>
    </row>
    <row r="137" ht="12">
      <c r="H137" s="136"/>
    </row>
    <row r="138" ht="12">
      <c r="H138" s="136"/>
    </row>
    <row r="139" ht="12">
      <c r="H139" s="136"/>
    </row>
    <row r="140" ht="12">
      <c r="H140" s="136"/>
    </row>
    <row r="141" ht="12">
      <c r="H141" s="136"/>
    </row>
    <row r="142" ht="12">
      <c r="H142" s="136"/>
    </row>
    <row r="143" ht="12">
      <c r="H143" s="136"/>
    </row>
    <row r="144" ht="12">
      <c r="H144" s="136"/>
    </row>
    <row r="145" ht="12">
      <c r="H145" s="136"/>
    </row>
    <row r="146" ht="12">
      <c r="H146" s="136"/>
    </row>
    <row r="147" ht="12">
      <c r="H147" s="136"/>
    </row>
    <row r="148" ht="12">
      <c r="H148" s="136"/>
    </row>
    <row r="149" ht="12">
      <c r="H149" s="136"/>
    </row>
    <row r="150" ht="12">
      <c r="H150" s="136"/>
    </row>
    <row r="151" ht="12">
      <c r="H151" s="136"/>
    </row>
    <row r="152" ht="12">
      <c r="H152" s="136"/>
    </row>
    <row r="153" ht="12">
      <c r="H153" s="136"/>
    </row>
    <row r="154" ht="12">
      <c r="H154" s="136"/>
    </row>
    <row r="155" ht="12">
      <c r="H155" s="136"/>
    </row>
    <row r="156" ht="12">
      <c r="H156" s="136"/>
    </row>
    <row r="157" ht="12">
      <c r="H157" s="136"/>
    </row>
    <row r="158" ht="12">
      <c r="H158" s="136"/>
    </row>
    <row r="159" ht="12">
      <c r="H159" s="136"/>
    </row>
    <row r="160" ht="12">
      <c r="H160" s="136"/>
    </row>
    <row r="161" ht="12">
      <c r="H161" s="136"/>
    </row>
    <row r="162" ht="12">
      <c r="H162" s="136"/>
    </row>
    <row r="163" ht="12">
      <c r="H163" s="136"/>
    </row>
    <row r="164" ht="12">
      <c r="H164" s="136"/>
    </row>
    <row r="165" ht="12">
      <c r="H165" s="136"/>
    </row>
    <row r="166" ht="12">
      <c r="H166" s="136"/>
    </row>
    <row r="167" ht="12">
      <c r="H167" s="136"/>
    </row>
    <row r="168" ht="12">
      <c r="H168" s="136"/>
    </row>
    <row r="169" ht="12">
      <c r="H169" s="136"/>
    </row>
    <row r="170" ht="12">
      <c r="H170" s="136"/>
    </row>
    <row r="171" ht="12">
      <c r="H171" s="136"/>
    </row>
    <row r="172" ht="12">
      <c r="H172" s="136"/>
    </row>
    <row r="173" ht="12">
      <c r="H173" s="136"/>
    </row>
    <row r="174" ht="12">
      <c r="H174" s="136"/>
    </row>
    <row r="175" ht="12">
      <c r="H175" s="136"/>
    </row>
    <row r="176" ht="12">
      <c r="H176" s="136"/>
    </row>
    <row r="177" ht="12">
      <c r="H177" s="136"/>
    </row>
    <row r="178" ht="12">
      <c r="H178" s="136"/>
    </row>
    <row r="179" ht="12">
      <c r="H179" s="136"/>
    </row>
    <row r="180" ht="12">
      <c r="H180" s="136"/>
    </row>
    <row r="181" ht="12">
      <c r="H181" s="136"/>
    </row>
    <row r="182" ht="12">
      <c r="H182" s="136"/>
    </row>
    <row r="183" ht="12">
      <c r="H183" s="136"/>
    </row>
    <row r="184" ht="12">
      <c r="H184" s="136"/>
    </row>
    <row r="185" ht="12">
      <c r="H185" s="136"/>
    </row>
    <row r="186" ht="12">
      <c r="H186" s="136"/>
    </row>
    <row r="187" ht="12">
      <c r="H187" s="136"/>
    </row>
    <row r="188" ht="12">
      <c r="H188" s="136"/>
    </row>
    <row r="189" ht="12">
      <c r="H189" s="136"/>
    </row>
    <row r="190" ht="12">
      <c r="H190" s="136"/>
    </row>
    <row r="191" ht="12">
      <c r="H191" s="136"/>
    </row>
    <row r="192" ht="12">
      <c r="H192" s="136"/>
    </row>
    <row r="193" ht="12">
      <c r="H193" s="136"/>
    </row>
    <row r="194" ht="12">
      <c r="H194" s="136"/>
    </row>
    <row r="195" ht="12">
      <c r="H195" s="136"/>
    </row>
    <row r="196" ht="12">
      <c r="H196" s="136"/>
    </row>
    <row r="197" ht="12">
      <c r="H197" s="136"/>
    </row>
    <row r="198" ht="12">
      <c r="H198" s="136"/>
    </row>
    <row r="199" ht="12">
      <c r="H199" s="136"/>
    </row>
    <row r="200" ht="12">
      <c r="H200" s="136"/>
    </row>
    <row r="201" ht="12">
      <c r="H201" s="136"/>
    </row>
    <row r="202" ht="12">
      <c r="H202" s="136"/>
    </row>
    <row r="203" ht="12">
      <c r="H203" s="136"/>
    </row>
    <row r="204" ht="12">
      <c r="H204" s="136"/>
    </row>
    <row r="205" ht="12">
      <c r="H205" s="136"/>
    </row>
    <row r="206" ht="12">
      <c r="H206" s="136"/>
    </row>
    <row r="207" ht="12">
      <c r="H207" s="136"/>
    </row>
    <row r="208" ht="12">
      <c r="H208" s="136"/>
    </row>
    <row r="209" ht="12">
      <c r="H209" s="136"/>
    </row>
    <row r="210" ht="12">
      <c r="H210" s="136"/>
    </row>
    <row r="211" ht="12">
      <c r="H211" s="136"/>
    </row>
    <row r="212" ht="12">
      <c r="H212" s="136"/>
    </row>
    <row r="213" ht="12">
      <c r="H213" s="136"/>
    </row>
    <row r="214" ht="12">
      <c r="H214" s="136"/>
    </row>
    <row r="215" ht="12">
      <c r="H215" s="136"/>
    </row>
    <row r="216" ht="12">
      <c r="H216" s="136"/>
    </row>
    <row r="217" ht="12">
      <c r="H217" s="136"/>
    </row>
  </sheetData>
  <sheetProtection password="CA21" sheet="1" objects="1" scenarios="1"/>
  <protectedRanges>
    <protectedRange sqref="E1:E7 E79:E65480" name="Obseg1"/>
  </protectedRanges>
  <mergeCells count="8">
    <mergeCell ref="A56:A61"/>
    <mergeCell ref="A8:A13"/>
    <mergeCell ref="A16:A33"/>
    <mergeCell ref="A37:A41"/>
    <mergeCell ref="A42:A43"/>
    <mergeCell ref="A44:A49"/>
    <mergeCell ref="A50:A55"/>
    <mergeCell ref="A14:A15"/>
  </mergeCells>
  <printOptions/>
  <pageMargins left="0.984251968503937" right="0.7086614173228347" top="0.9448818897637796" bottom="0.9448818897637796" header="0.31496062992125984" footer="0.31496062992125984"/>
  <pageSetup horizontalDpi="300" verticalDpi="300" orientation="portrait" paperSize="9" r:id="rId1"/>
  <headerFooter>
    <oddFooter>&amp;LRazpisna dokumentacija - GRADNJE: POGLAVJE 4&amp;R&amp;P</oddFooter>
  </headerFooter>
</worksheet>
</file>

<file path=xl/worksheets/sheet7.xml><?xml version="1.0" encoding="utf-8"?>
<worksheet xmlns="http://schemas.openxmlformats.org/spreadsheetml/2006/main" xmlns:r="http://schemas.openxmlformats.org/officeDocument/2006/relationships">
  <sheetPr>
    <tabColor rgb="FF00B050"/>
  </sheetPr>
  <dimension ref="A1:P77"/>
  <sheetViews>
    <sheetView zoomScalePageLayoutView="0" workbookViewId="0" topLeftCell="A1">
      <selection activeCell="D11" sqref="D11"/>
    </sheetView>
  </sheetViews>
  <sheetFormatPr defaultColWidth="9.00390625" defaultRowHeight="12"/>
  <cols>
    <col min="1" max="1" width="4.375" style="79" customWidth="1"/>
    <col min="2" max="2" width="40.75390625" style="41" customWidth="1"/>
    <col min="3" max="3" width="4.75390625" style="47" customWidth="1"/>
    <col min="4" max="4" width="7.75390625" style="160" customWidth="1"/>
    <col min="5" max="5" width="15.75390625" style="147" customWidth="1"/>
    <col min="6" max="6" width="15.25390625" style="161" customWidth="1"/>
    <col min="7" max="8" width="15.25390625" style="162" customWidth="1"/>
    <col min="9" max="9" width="15.25390625" style="37" customWidth="1"/>
    <col min="10" max="10" width="29.25390625" style="78" customWidth="1"/>
    <col min="11" max="12" width="9.00390625" style="78" customWidth="1"/>
    <col min="13" max="16384" width="9.00390625" style="78" customWidth="1"/>
  </cols>
  <sheetData>
    <row r="1" spans="1:11" s="66" customFormat="1" ht="13.5" customHeight="1">
      <c r="A1" s="728"/>
      <c r="B1" s="1028" t="s">
        <v>871</v>
      </c>
      <c r="C1" s="970"/>
      <c r="D1" s="632"/>
      <c r="E1" s="632"/>
      <c r="F1" s="599"/>
      <c r="G1" s="37"/>
      <c r="H1" s="37"/>
      <c r="I1" s="37"/>
      <c r="K1" s="67"/>
    </row>
    <row r="2" spans="1:11" s="66" customFormat="1" ht="13.5" customHeight="1">
      <c r="A2" s="729"/>
      <c r="B2" s="634"/>
      <c r="C2" s="971"/>
      <c r="D2" s="634"/>
      <c r="E2" s="634"/>
      <c r="F2" s="599"/>
      <c r="G2" s="37"/>
      <c r="H2" s="37"/>
      <c r="I2" s="37"/>
      <c r="K2" s="67"/>
    </row>
    <row r="3" spans="1:11" s="66" customFormat="1" ht="25.5">
      <c r="A3" s="710"/>
      <c r="B3" s="602" t="s">
        <v>1175</v>
      </c>
      <c r="C3" s="657" t="s">
        <v>940</v>
      </c>
      <c r="D3" s="672" t="s">
        <v>1151</v>
      </c>
      <c r="E3" s="659" t="s">
        <v>941</v>
      </c>
      <c r="F3" s="660" t="s">
        <v>942</v>
      </c>
      <c r="G3" s="37"/>
      <c r="H3" s="37"/>
      <c r="I3" s="37"/>
      <c r="K3" s="67"/>
    </row>
    <row r="4" spans="1:10" s="1" customFormat="1" ht="12.75">
      <c r="A4" s="711"/>
      <c r="B4" s="190">
        <v>1</v>
      </c>
      <c r="C4" s="179">
        <v>2</v>
      </c>
      <c r="D4" s="191">
        <v>3</v>
      </c>
      <c r="E4" s="191">
        <v>4</v>
      </c>
      <c r="F4" s="192" t="s">
        <v>943</v>
      </c>
      <c r="G4" s="129"/>
      <c r="H4" s="129"/>
      <c r="I4" s="129"/>
      <c r="J4" s="130"/>
    </row>
    <row r="5" spans="1:9" s="134" customFormat="1" ht="12">
      <c r="A5" s="711"/>
      <c r="B5" s="933"/>
      <c r="C5" s="363"/>
      <c r="D5" s="935"/>
      <c r="E5" s="936"/>
      <c r="F5" s="210"/>
      <c r="G5" s="37"/>
      <c r="H5" s="37"/>
      <c r="I5" s="37"/>
    </row>
    <row r="6" spans="1:16" s="49" customFormat="1" ht="12.75">
      <c r="A6" s="956" t="s">
        <v>874</v>
      </c>
      <c r="B6" s="789" t="s">
        <v>1103</v>
      </c>
      <c r="C6" s="1029" t="s">
        <v>1121</v>
      </c>
      <c r="D6" s="943"/>
      <c r="E6" s="210"/>
      <c r="F6" s="210"/>
      <c r="G6" s="37"/>
      <c r="H6" s="37"/>
      <c r="I6" s="37"/>
      <c r="J6" s="36"/>
      <c r="K6" s="271"/>
      <c r="L6" s="228"/>
      <c r="M6" s="263"/>
      <c r="N6" s="10"/>
      <c r="O6" s="37"/>
      <c r="P6" s="144"/>
    </row>
    <row r="7" spans="1:15" s="49" customFormat="1" ht="12.75">
      <c r="A7" s="745"/>
      <c r="B7" s="1032"/>
      <c r="C7" s="1029"/>
      <c r="D7" s="943"/>
      <c r="E7" s="210"/>
      <c r="F7" s="210"/>
      <c r="G7" s="37"/>
      <c r="H7" s="37"/>
      <c r="I7" s="37"/>
      <c r="J7" s="144"/>
      <c r="L7" s="37"/>
      <c r="M7" s="165"/>
      <c r="N7" s="165"/>
      <c r="O7" s="165"/>
    </row>
    <row r="8" spans="1:15" s="49" customFormat="1" ht="60">
      <c r="A8" s="745">
        <v>1</v>
      </c>
      <c r="B8" s="1032" t="s">
        <v>658</v>
      </c>
      <c r="C8" s="1029" t="s">
        <v>884</v>
      </c>
      <c r="D8" s="943">
        <v>2230</v>
      </c>
      <c r="E8" s="401"/>
      <c r="F8" s="210" t="str">
        <f>IF(($D8*E8)=0," ",($D8*E8))</f>
        <v> </v>
      </c>
      <c r="G8" s="37"/>
      <c r="H8" s="37"/>
      <c r="I8" s="37"/>
      <c r="J8" s="144"/>
      <c r="L8" s="37"/>
      <c r="M8" s="272"/>
      <c r="N8" s="165"/>
      <c r="O8" s="165"/>
    </row>
    <row r="9" spans="1:15" s="49" customFormat="1" ht="48">
      <c r="A9" s="745">
        <f>A8+1</f>
        <v>2</v>
      </c>
      <c r="B9" s="1032" t="s">
        <v>659</v>
      </c>
      <c r="C9" s="1029" t="s">
        <v>884</v>
      </c>
      <c r="D9" s="943">
        <v>32</v>
      </c>
      <c r="E9" s="401"/>
      <c r="F9" s="210" t="str">
        <f aca="true" t="shared" si="0" ref="F9:F44">IF(($D9*E9)=0," ",($D9*E9))</f>
        <v> </v>
      </c>
      <c r="G9" s="37"/>
      <c r="H9" s="37"/>
      <c r="I9" s="37"/>
      <c r="J9" s="144"/>
      <c r="L9" s="37"/>
      <c r="M9" s="272"/>
      <c r="N9" s="165"/>
      <c r="O9" s="165"/>
    </row>
    <row r="10" spans="1:15" s="49" customFormat="1" ht="48">
      <c r="A10" s="745">
        <f>A9+1</f>
        <v>3</v>
      </c>
      <c r="B10" s="1032" t="s">
        <v>660</v>
      </c>
      <c r="C10" s="1029" t="s">
        <v>884</v>
      </c>
      <c r="D10" s="943">
        <v>124</v>
      </c>
      <c r="E10" s="401"/>
      <c r="F10" s="210" t="str">
        <f t="shared" si="0"/>
        <v> </v>
      </c>
      <c r="G10" s="37"/>
      <c r="H10" s="37"/>
      <c r="I10" s="37"/>
      <c r="J10" s="144"/>
      <c r="L10" s="37"/>
      <c r="M10" s="272"/>
      <c r="N10" s="165"/>
      <c r="O10" s="165"/>
    </row>
    <row r="11" spans="1:15" s="49" customFormat="1" ht="36">
      <c r="A11" s="1251">
        <f>A9+1</f>
        <v>3</v>
      </c>
      <c r="B11" s="1032" t="s">
        <v>661</v>
      </c>
      <c r="C11" s="1029"/>
      <c r="D11" s="943"/>
      <c r="E11" s="401"/>
      <c r="F11" s="210"/>
      <c r="G11" s="37"/>
      <c r="H11" s="37"/>
      <c r="I11" s="37"/>
      <c r="J11" s="144"/>
      <c r="L11" s="37"/>
      <c r="M11" s="272"/>
      <c r="N11" s="165"/>
      <c r="O11" s="165"/>
    </row>
    <row r="12" spans="1:15" s="49" customFormat="1" ht="12.75">
      <c r="A12" s="1253"/>
      <c r="B12" s="1032" t="s">
        <v>662</v>
      </c>
      <c r="C12" s="1029" t="s">
        <v>884</v>
      </c>
      <c r="D12" s="943">
        <v>48</v>
      </c>
      <c r="E12" s="401"/>
      <c r="F12" s="210" t="str">
        <f t="shared" si="0"/>
        <v> </v>
      </c>
      <c r="G12" s="37"/>
      <c r="H12" s="37"/>
      <c r="I12" s="37"/>
      <c r="J12" s="144"/>
      <c r="L12" s="37"/>
      <c r="M12" s="272"/>
      <c r="N12" s="165"/>
      <c r="O12" s="165"/>
    </row>
    <row r="13" spans="1:15" s="49" customFormat="1" ht="60">
      <c r="A13" s="1251">
        <f>A11+1</f>
        <v>4</v>
      </c>
      <c r="B13" s="1032" t="s">
        <v>663</v>
      </c>
      <c r="C13" s="1029"/>
      <c r="D13" s="943"/>
      <c r="E13" s="401"/>
      <c r="F13" s="210"/>
      <c r="G13" s="37"/>
      <c r="H13" s="37"/>
      <c r="I13" s="37"/>
      <c r="J13" s="144"/>
      <c r="L13" s="37"/>
      <c r="M13" s="272"/>
      <c r="N13" s="165"/>
      <c r="O13" s="165"/>
    </row>
    <row r="14" spans="1:15" s="49" customFormat="1" ht="12.75">
      <c r="A14" s="1252"/>
      <c r="B14" s="1032" t="s">
        <v>969</v>
      </c>
      <c r="C14" s="1029" t="s">
        <v>884</v>
      </c>
      <c r="D14" s="943">
        <v>42</v>
      </c>
      <c r="E14" s="401"/>
      <c r="F14" s="210" t="str">
        <f t="shared" si="0"/>
        <v> </v>
      </c>
      <c r="G14" s="37"/>
      <c r="H14" s="37"/>
      <c r="I14" s="37"/>
      <c r="J14" s="144"/>
      <c r="L14" s="37"/>
      <c r="M14" s="272"/>
      <c r="N14" s="165"/>
      <c r="O14" s="165"/>
    </row>
    <row r="15" spans="1:15" s="49" customFormat="1" ht="12.75">
      <c r="A15" s="1253"/>
      <c r="B15" s="1032" t="s">
        <v>970</v>
      </c>
      <c r="C15" s="1029" t="s">
        <v>884</v>
      </c>
      <c r="D15" s="943">
        <v>61</v>
      </c>
      <c r="E15" s="401"/>
      <c r="F15" s="210" t="str">
        <f t="shared" si="0"/>
        <v> </v>
      </c>
      <c r="G15" s="37"/>
      <c r="H15" s="37"/>
      <c r="I15" s="37"/>
      <c r="J15" s="144"/>
      <c r="L15" s="37"/>
      <c r="M15" s="272"/>
      <c r="N15" s="165"/>
      <c r="O15" s="165"/>
    </row>
    <row r="16" spans="1:15" s="49" customFormat="1" ht="36">
      <c r="A16" s="745">
        <f>A13+1</f>
        <v>5</v>
      </c>
      <c r="B16" s="1032" t="s">
        <v>664</v>
      </c>
      <c r="C16" s="1029" t="s">
        <v>884</v>
      </c>
      <c r="D16" s="943">
        <v>20</v>
      </c>
      <c r="E16" s="401"/>
      <c r="F16" s="210" t="str">
        <f t="shared" si="0"/>
        <v> </v>
      </c>
      <c r="G16" s="37"/>
      <c r="H16" s="37"/>
      <c r="I16" s="37"/>
      <c r="J16" s="144"/>
      <c r="L16" s="37"/>
      <c r="M16" s="272"/>
      <c r="N16" s="165"/>
      <c r="O16" s="165"/>
    </row>
    <row r="17" spans="1:15" s="49" customFormat="1" ht="24">
      <c r="A17" s="1251">
        <f>A16+1</f>
        <v>6</v>
      </c>
      <c r="B17" s="1032" t="s">
        <v>665</v>
      </c>
      <c r="C17" s="1029"/>
      <c r="D17" s="943"/>
      <c r="E17" s="401"/>
      <c r="F17" s="210"/>
      <c r="G17" s="37"/>
      <c r="H17" s="37"/>
      <c r="I17" s="37"/>
      <c r="J17" s="144"/>
      <c r="L17" s="37"/>
      <c r="M17" s="272"/>
      <c r="N17" s="165"/>
      <c r="O17" s="165"/>
    </row>
    <row r="18" spans="1:15" s="49" customFormat="1" ht="12.75">
      <c r="A18" s="1252"/>
      <c r="B18" s="1032" t="s">
        <v>666</v>
      </c>
      <c r="C18" s="1029" t="s">
        <v>1140</v>
      </c>
      <c r="D18" s="943">
        <v>1</v>
      </c>
      <c r="E18" s="401"/>
      <c r="F18" s="210" t="str">
        <f t="shared" si="0"/>
        <v> </v>
      </c>
      <c r="G18" s="37"/>
      <c r="H18" s="37"/>
      <c r="I18" s="37"/>
      <c r="J18" s="144"/>
      <c r="L18" s="37"/>
      <c r="M18" s="272"/>
      <c r="N18" s="165"/>
      <c r="O18" s="165"/>
    </row>
    <row r="19" spans="1:15" s="49" customFormat="1" ht="12.75">
      <c r="A19" s="1252"/>
      <c r="B19" s="1032" t="s">
        <v>667</v>
      </c>
      <c r="C19" s="1029" t="s">
        <v>1140</v>
      </c>
      <c r="D19" s="943">
        <v>1</v>
      </c>
      <c r="E19" s="401"/>
      <c r="F19" s="210" t="str">
        <f t="shared" si="0"/>
        <v> </v>
      </c>
      <c r="G19" s="37"/>
      <c r="H19" s="37"/>
      <c r="I19" s="37"/>
      <c r="J19" s="144"/>
      <c r="L19" s="37"/>
      <c r="M19" s="272"/>
      <c r="N19" s="165"/>
      <c r="O19" s="165"/>
    </row>
    <row r="20" spans="1:15" s="49" customFormat="1" ht="12.75">
      <c r="A20" s="1252"/>
      <c r="B20" s="1032" t="s">
        <v>668</v>
      </c>
      <c r="C20" s="1029" t="s">
        <v>1140</v>
      </c>
      <c r="D20" s="943">
        <v>1</v>
      </c>
      <c r="E20" s="401"/>
      <c r="F20" s="210" t="str">
        <f t="shared" si="0"/>
        <v> </v>
      </c>
      <c r="G20" s="37"/>
      <c r="H20" s="37"/>
      <c r="I20" s="37"/>
      <c r="J20" s="144"/>
      <c r="L20" s="37"/>
      <c r="M20" s="272"/>
      <c r="N20" s="165"/>
      <c r="O20" s="165"/>
    </row>
    <row r="21" spans="1:15" s="49" customFormat="1" ht="12.75">
      <c r="A21" s="1253"/>
      <c r="B21" s="1032" t="s">
        <v>669</v>
      </c>
      <c r="C21" s="1029" t="s">
        <v>1140</v>
      </c>
      <c r="D21" s="943">
        <v>2</v>
      </c>
      <c r="E21" s="401"/>
      <c r="F21" s="210" t="str">
        <f t="shared" si="0"/>
        <v> </v>
      </c>
      <c r="G21" s="37"/>
      <c r="H21" s="37"/>
      <c r="I21" s="37"/>
      <c r="J21" s="144"/>
      <c r="L21" s="37"/>
      <c r="M21" s="272"/>
      <c r="N21" s="165"/>
      <c r="O21" s="165"/>
    </row>
    <row r="22" spans="1:15" s="49" customFormat="1" ht="60">
      <c r="A22" s="745">
        <f>7+1</f>
        <v>8</v>
      </c>
      <c r="B22" s="1032" t="s">
        <v>670</v>
      </c>
      <c r="C22" s="1029" t="s">
        <v>1140</v>
      </c>
      <c r="D22" s="943">
        <v>27</v>
      </c>
      <c r="E22" s="401"/>
      <c r="F22" s="210" t="str">
        <f t="shared" si="0"/>
        <v> </v>
      </c>
      <c r="G22" s="37"/>
      <c r="H22" s="37"/>
      <c r="I22" s="37"/>
      <c r="J22" s="144"/>
      <c r="L22" s="37"/>
      <c r="M22" s="272"/>
      <c r="N22" s="165"/>
      <c r="O22" s="165"/>
    </row>
    <row r="23" spans="1:15" s="49" customFormat="1" ht="48">
      <c r="A23" s="745">
        <f>A22+1</f>
        <v>9</v>
      </c>
      <c r="B23" s="1032" t="s">
        <v>671</v>
      </c>
      <c r="C23" s="1029" t="s">
        <v>1140</v>
      </c>
      <c r="D23" s="943">
        <v>1</v>
      </c>
      <c r="E23" s="401"/>
      <c r="F23" s="210" t="str">
        <f t="shared" si="0"/>
        <v> </v>
      </c>
      <c r="G23" s="37"/>
      <c r="H23" s="37"/>
      <c r="I23" s="37"/>
      <c r="J23" s="144"/>
      <c r="L23" s="37"/>
      <c r="M23" s="272"/>
      <c r="N23" s="165"/>
      <c r="O23" s="165"/>
    </row>
    <row r="24" spans="1:15" s="49" customFormat="1" ht="24">
      <c r="A24" s="745">
        <f>A23+1</f>
        <v>10</v>
      </c>
      <c r="B24" s="1032" t="s">
        <v>672</v>
      </c>
      <c r="C24" s="1029" t="s">
        <v>884</v>
      </c>
      <c r="D24" s="367" t="s">
        <v>673</v>
      </c>
      <c r="E24" s="401"/>
      <c r="F24" s="210"/>
      <c r="G24" s="37"/>
      <c r="H24" s="37"/>
      <c r="I24" s="37"/>
      <c r="J24" s="144"/>
      <c r="L24" s="37"/>
      <c r="M24" s="272"/>
      <c r="N24" s="165"/>
      <c r="O24" s="165"/>
    </row>
    <row r="25" spans="1:15" s="49" customFormat="1" ht="84">
      <c r="A25" s="745">
        <f>1+A24</f>
        <v>11</v>
      </c>
      <c r="B25" s="786" t="s">
        <v>674</v>
      </c>
      <c r="C25" s="838" t="s">
        <v>1168</v>
      </c>
      <c r="D25" s="1020">
        <v>1</v>
      </c>
      <c r="E25" s="651"/>
      <c r="F25" s="210" t="str">
        <f t="shared" si="0"/>
        <v> </v>
      </c>
      <c r="G25" s="37"/>
      <c r="H25" s="37"/>
      <c r="I25" s="37"/>
      <c r="J25" s="144"/>
      <c r="L25" s="37"/>
      <c r="M25" s="272"/>
      <c r="N25" s="165"/>
      <c r="O25" s="165"/>
    </row>
    <row r="26" spans="1:15" s="148" customFormat="1" ht="48">
      <c r="A26" s="745">
        <f>A25+1</f>
        <v>12</v>
      </c>
      <c r="B26" s="786" t="s">
        <v>675</v>
      </c>
      <c r="C26" s="838" t="s">
        <v>1168</v>
      </c>
      <c r="D26" s="1020">
        <v>1</v>
      </c>
      <c r="E26" s="651"/>
      <c r="F26" s="210" t="str">
        <f t="shared" si="0"/>
        <v> </v>
      </c>
      <c r="G26" s="136"/>
      <c r="H26" s="147"/>
      <c r="I26" s="274"/>
      <c r="J26" s="275"/>
      <c r="K26" s="146"/>
      <c r="L26" s="49"/>
      <c r="M26" s="272"/>
      <c r="N26" s="147"/>
      <c r="O26" s="147"/>
    </row>
    <row r="27" spans="1:15" s="148" customFormat="1" ht="36">
      <c r="A27" s="745">
        <f>A26+1</f>
        <v>13</v>
      </c>
      <c r="B27" s="786" t="s">
        <v>676</v>
      </c>
      <c r="C27" s="838" t="s">
        <v>1168</v>
      </c>
      <c r="D27" s="1020">
        <v>6</v>
      </c>
      <c r="E27" s="651"/>
      <c r="F27" s="210" t="str">
        <f t="shared" si="0"/>
        <v> </v>
      </c>
      <c r="G27" s="136"/>
      <c r="H27" s="147"/>
      <c r="I27" s="274"/>
      <c r="J27" s="275"/>
      <c r="K27" s="146"/>
      <c r="L27" s="49"/>
      <c r="M27" s="272"/>
      <c r="N27" s="147"/>
      <c r="O27" s="147"/>
    </row>
    <row r="28" spans="1:15" s="148" customFormat="1" ht="24">
      <c r="A28" s="745">
        <f>A27+1</f>
        <v>14</v>
      </c>
      <c r="B28" s="786" t="s">
        <v>677</v>
      </c>
      <c r="C28" s="838" t="s">
        <v>1140</v>
      </c>
      <c r="D28" s="1020">
        <v>1</v>
      </c>
      <c r="E28" s="651"/>
      <c r="F28" s="210" t="str">
        <f t="shared" si="0"/>
        <v> </v>
      </c>
      <c r="G28" s="136"/>
      <c r="H28" s="147"/>
      <c r="I28" s="274"/>
      <c r="J28" s="275"/>
      <c r="K28" s="146"/>
      <c r="L28" s="49"/>
      <c r="M28" s="272"/>
      <c r="N28" s="147"/>
      <c r="O28" s="147"/>
    </row>
    <row r="29" spans="1:15" s="148" customFormat="1" ht="24">
      <c r="A29" s="745">
        <f>A28+1</f>
        <v>15</v>
      </c>
      <c r="B29" s="786" t="s">
        <v>678</v>
      </c>
      <c r="C29" s="838" t="s">
        <v>1140</v>
      </c>
      <c r="D29" s="1020">
        <v>1</v>
      </c>
      <c r="E29" s="651"/>
      <c r="F29" s="210" t="str">
        <f t="shared" si="0"/>
        <v> </v>
      </c>
      <c r="G29" s="136"/>
      <c r="H29" s="147"/>
      <c r="I29" s="274"/>
      <c r="J29" s="275"/>
      <c r="K29" s="146"/>
      <c r="L29" s="49"/>
      <c r="M29" s="272"/>
      <c r="N29" s="147"/>
      <c r="O29" s="147"/>
    </row>
    <row r="30" spans="1:15" s="148" customFormat="1" ht="13.5">
      <c r="A30" s="1251">
        <f>A29+1</f>
        <v>16</v>
      </c>
      <c r="B30" s="1036" t="s">
        <v>679</v>
      </c>
      <c r="C30" s="1091" t="s">
        <v>1168</v>
      </c>
      <c r="D30" s="961">
        <v>1</v>
      </c>
      <c r="E30" s="404"/>
      <c r="F30" s="855" t="str">
        <f t="shared" si="0"/>
        <v> </v>
      </c>
      <c r="G30" s="136"/>
      <c r="H30" s="147"/>
      <c r="I30" s="274"/>
      <c r="J30" s="275"/>
      <c r="K30" s="146"/>
      <c r="L30" s="49"/>
      <c r="M30" s="272"/>
      <c r="N30" s="147"/>
      <c r="O30" s="147"/>
    </row>
    <row r="31" spans="1:15" s="49" customFormat="1" ht="24">
      <c r="A31" s="1252"/>
      <c r="B31" s="1036" t="s">
        <v>680</v>
      </c>
      <c r="C31" s="1091"/>
      <c r="D31" s="961"/>
      <c r="E31" s="404"/>
      <c r="F31" s="855"/>
      <c r="G31" s="37"/>
      <c r="H31" s="37"/>
      <c r="I31" s="37"/>
      <c r="J31" s="144"/>
      <c r="L31" s="37"/>
      <c r="M31" s="272"/>
      <c r="N31" s="165"/>
      <c r="O31" s="165"/>
    </row>
    <row r="32" spans="1:13" s="254" customFormat="1" ht="12.75">
      <c r="A32" s="1252"/>
      <c r="B32" s="1097" t="s">
        <v>1349</v>
      </c>
      <c r="C32" s="1098"/>
      <c r="D32" s="990"/>
      <c r="E32" s="992"/>
      <c r="F32" s="993"/>
      <c r="G32" s="37"/>
      <c r="H32" s="37"/>
      <c r="I32" s="37"/>
      <c r="J32" s="276"/>
      <c r="K32" s="277"/>
      <c r="L32" s="278"/>
      <c r="M32" s="272"/>
    </row>
    <row r="33" spans="1:13" s="258" customFormat="1" ht="24">
      <c r="A33" s="1252"/>
      <c r="B33" s="1099" t="s">
        <v>1350</v>
      </c>
      <c r="C33" s="1098"/>
      <c r="D33" s="990"/>
      <c r="E33" s="992"/>
      <c r="F33" s="993"/>
      <c r="G33" s="37"/>
      <c r="H33" s="37"/>
      <c r="I33" s="37"/>
      <c r="J33" s="279"/>
      <c r="K33" s="277"/>
      <c r="L33" s="280"/>
      <c r="M33" s="272"/>
    </row>
    <row r="34" spans="1:13" s="254" customFormat="1" ht="12.75">
      <c r="A34" s="1252"/>
      <c r="B34" s="1097" t="s">
        <v>1351</v>
      </c>
      <c r="C34" s="1098"/>
      <c r="D34" s="990"/>
      <c r="E34" s="992"/>
      <c r="F34" s="993"/>
      <c r="G34" s="37"/>
      <c r="H34" s="37"/>
      <c r="I34" s="37"/>
      <c r="J34" s="276"/>
      <c r="K34" s="277"/>
      <c r="L34" s="278"/>
      <c r="M34" s="272"/>
    </row>
    <row r="35" spans="1:13" s="237" customFormat="1" ht="36">
      <c r="A35" s="1252"/>
      <c r="B35" s="1099" t="s">
        <v>1352</v>
      </c>
      <c r="C35" s="1098"/>
      <c r="D35" s="990"/>
      <c r="E35" s="992"/>
      <c r="F35" s="993"/>
      <c r="G35" s="37"/>
      <c r="H35" s="37"/>
      <c r="I35" s="37"/>
      <c r="J35" s="281"/>
      <c r="K35" s="273"/>
      <c r="L35" s="273"/>
      <c r="M35" s="272"/>
    </row>
    <row r="36" spans="1:13" s="254" customFormat="1" ht="24">
      <c r="A36" s="1252"/>
      <c r="B36" s="1097" t="s">
        <v>682</v>
      </c>
      <c r="C36" s="1098"/>
      <c r="D36" s="990"/>
      <c r="E36" s="992"/>
      <c r="F36" s="993"/>
      <c r="G36" s="37"/>
      <c r="H36" s="37"/>
      <c r="I36" s="37"/>
      <c r="J36" s="276"/>
      <c r="K36" s="277"/>
      <c r="L36" s="278"/>
      <c r="M36" s="272"/>
    </row>
    <row r="37" spans="1:13" s="254" customFormat="1" ht="12.75">
      <c r="A37" s="1252"/>
      <c r="B37" s="1097" t="s">
        <v>1353</v>
      </c>
      <c r="C37" s="1098"/>
      <c r="D37" s="990"/>
      <c r="E37" s="701"/>
      <c r="F37" s="993"/>
      <c r="G37" s="37"/>
      <c r="H37" s="37"/>
      <c r="I37" s="37"/>
      <c r="J37" s="276"/>
      <c r="K37" s="277"/>
      <c r="L37" s="278"/>
      <c r="M37" s="272"/>
    </row>
    <row r="38" spans="1:13" s="254" customFormat="1" ht="24">
      <c r="A38" s="1252"/>
      <c r="B38" s="1097" t="s">
        <v>1354</v>
      </c>
      <c r="C38" s="1098"/>
      <c r="D38" s="990"/>
      <c r="E38" s="701"/>
      <c r="F38" s="993"/>
      <c r="G38" s="37"/>
      <c r="H38" s="37"/>
      <c r="I38" s="37"/>
      <c r="J38" s="276"/>
      <c r="K38" s="277"/>
      <c r="L38" s="278"/>
      <c r="M38" s="272"/>
    </row>
    <row r="39" spans="1:13" s="254" customFormat="1" ht="24">
      <c r="A39" s="1253"/>
      <c r="B39" s="1100" t="s">
        <v>1355</v>
      </c>
      <c r="C39" s="1101"/>
      <c r="D39" s="991"/>
      <c r="E39" s="827"/>
      <c r="F39" s="828"/>
      <c r="G39" s="37"/>
      <c r="H39" s="37"/>
      <c r="I39" s="37"/>
      <c r="J39" s="276"/>
      <c r="K39" s="277"/>
      <c r="L39" s="278"/>
      <c r="M39" s="272"/>
    </row>
    <row r="40" spans="1:15" s="49" customFormat="1" ht="12.75">
      <c r="A40" s="745">
        <f>A30+1</f>
        <v>17</v>
      </c>
      <c r="B40" s="1100" t="s">
        <v>683</v>
      </c>
      <c r="C40" s="1101" t="s">
        <v>1140</v>
      </c>
      <c r="D40" s="991">
        <v>62</v>
      </c>
      <c r="E40" s="827"/>
      <c r="F40" s="828" t="str">
        <f t="shared" si="0"/>
        <v> </v>
      </c>
      <c r="G40" s="37"/>
      <c r="H40" s="37"/>
      <c r="I40" s="37"/>
      <c r="J40" s="144"/>
      <c r="L40" s="37"/>
      <c r="M40" s="272"/>
      <c r="N40" s="165"/>
      <c r="O40" s="165"/>
    </row>
    <row r="41" spans="1:15" s="49" customFormat="1" ht="24">
      <c r="A41" s="745">
        <f>A40+1</f>
        <v>18</v>
      </c>
      <c r="B41" s="1032" t="s">
        <v>684</v>
      </c>
      <c r="C41" s="1029" t="s">
        <v>1140</v>
      </c>
      <c r="D41" s="943">
        <v>62</v>
      </c>
      <c r="E41" s="401"/>
      <c r="F41" s="210" t="str">
        <f t="shared" si="0"/>
        <v> </v>
      </c>
      <c r="G41" s="37"/>
      <c r="H41" s="37"/>
      <c r="I41" s="37"/>
      <c r="J41" s="144"/>
      <c r="L41" s="37"/>
      <c r="M41" s="272"/>
      <c r="N41" s="165"/>
      <c r="O41" s="165"/>
    </row>
    <row r="42" spans="1:15" s="49" customFormat="1" ht="72">
      <c r="A42" s="745">
        <f>A41+1</f>
        <v>19</v>
      </c>
      <c r="B42" s="1032" t="s">
        <v>783</v>
      </c>
      <c r="C42" s="1029" t="s">
        <v>1140</v>
      </c>
      <c r="D42" s="943">
        <v>62</v>
      </c>
      <c r="E42" s="401"/>
      <c r="F42" s="210" t="str">
        <f t="shared" si="0"/>
        <v> </v>
      </c>
      <c r="G42" s="37"/>
      <c r="H42" s="37"/>
      <c r="I42" s="37"/>
      <c r="J42" s="144"/>
      <c r="L42" s="37"/>
      <c r="M42" s="272"/>
      <c r="N42" s="165"/>
      <c r="O42" s="165"/>
    </row>
    <row r="43" spans="1:15" s="49" customFormat="1" ht="24">
      <c r="A43" s="745">
        <f>A42+1</f>
        <v>20</v>
      </c>
      <c r="B43" s="1032" t="s">
        <v>685</v>
      </c>
      <c r="C43" s="1029" t="s">
        <v>1168</v>
      </c>
      <c r="D43" s="943">
        <v>1</v>
      </c>
      <c r="E43" s="401"/>
      <c r="F43" s="210" t="str">
        <f t="shared" si="0"/>
        <v> </v>
      </c>
      <c r="G43" s="37"/>
      <c r="H43" s="37"/>
      <c r="I43" s="37"/>
      <c r="J43" s="144"/>
      <c r="L43" s="37"/>
      <c r="M43" s="272"/>
      <c r="N43" s="165"/>
      <c r="O43" s="165"/>
    </row>
    <row r="44" spans="1:15" s="269" customFormat="1" ht="36.75" thickBot="1">
      <c r="A44" s="957">
        <f>1+A43</f>
        <v>21</v>
      </c>
      <c r="B44" s="1036" t="s">
        <v>588</v>
      </c>
      <c r="C44" s="1091" t="s">
        <v>1168</v>
      </c>
      <c r="D44" s="968">
        <v>1</v>
      </c>
      <c r="E44" s="404"/>
      <c r="F44" s="855" t="str">
        <f t="shared" si="0"/>
        <v> </v>
      </c>
      <c r="G44" s="37"/>
      <c r="H44" s="37"/>
      <c r="I44" s="37"/>
      <c r="J44" s="152"/>
      <c r="L44" s="152"/>
      <c r="M44" s="272"/>
      <c r="N44" s="165"/>
      <c r="O44" s="165"/>
    </row>
    <row r="45" spans="1:15" s="155" customFormat="1" ht="24" customHeight="1" thickBot="1">
      <c r="A45" s="858"/>
      <c r="B45" s="1038" t="str">
        <f>+CONCATENATE("REKAPITULACIJA - ",B6)</f>
        <v>REKAPITULACIJA - UNIVERZALNO OŽIČENJE</v>
      </c>
      <c r="C45" s="1039"/>
      <c r="D45" s="963"/>
      <c r="E45" s="829"/>
      <c r="F45" s="834">
        <f>SUM(F8:F44)</f>
        <v>0</v>
      </c>
      <c r="G45" s="156"/>
      <c r="H45" s="156"/>
      <c r="I45" s="156"/>
      <c r="J45" s="154"/>
      <c r="L45" s="156"/>
      <c r="M45" s="272"/>
      <c r="N45" s="157"/>
      <c r="O45" s="157"/>
    </row>
    <row r="46" spans="1:13" s="254" customFormat="1" ht="12.75">
      <c r="A46" s="958"/>
      <c r="B46" s="1102"/>
      <c r="C46" s="1103"/>
      <c r="D46" s="991"/>
      <c r="E46" s="827"/>
      <c r="F46" s="828"/>
      <c r="G46" s="37"/>
      <c r="H46" s="37"/>
      <c r="I46" s="37"/>
      <c r="J46" s="276"/>
      <c r="K46" s="277"/>
      <c r="L46" s="278"/>
      <c r="M46" s="272"/>
    </row>
    <row r="47" spans="1:14" s="49" customFormat="1" ht="12.75">
      <c r="A47" s="956" t="s">
        <v>927</v>
      </c>
      <c r="B47" s="789" t="s">
        <v>686</v>
      </c>
      <c r="C47" s="1029"/>
      <c r="D47" s="943"/>
      <c r="E47" s="401"/>
      <c r="F47" s="210"/>
      <c r="G47" s="136"/>
      <c r="H47" s="36"/>
      <c r="I47" s="271"/>
      <c r="J47" s="228"/>
      <c r="K47" s="263"/>
      <c r="L47" s="10"/>
      <c r="M47" s="272"/>
      <c r="N47" s="144"/>
    </row>
    <row r="48" spans="1:13" s="284" customFormat="1" ht="51">
      <c r="A48" s="1021"/>
      <c r="B48" s="1070" t="s">
        <v>687</v>
      </c>
      <c r="C48" s="1104"/>
      <c r="D48" s="943"/>
      <c r="E48" s="1105"/>
      <c r="F48" s="1030"/>
      <c r="G48" s="282"/>
      <c r="H48" s="283"/>
      <c r="M48" s="272"/>
    </row>
    <row r="49" spans="1:13" s="286" customFormat="1" ht="24.75">
      <c r="A49" s="745">
        <v>1</v>
      </c>
      <c r="B49" s="1035" t="s">
        <v>688</v>
      </c>
      <c r="C49" s="1031" t="s">
        <v>884</v>
      </c>
      <c r="D49" s="943">
        <v>42</v>
      </c>
      <c r="E49" s="401"/>
      <c r="F49" s="210" t="str">
        <f aca="true" t="shared" si="1" ref="F49:F62">IF(($D49*E49)=0," ",($D49*E49))</f>
        <v> </v>
      </c>
      <c r="G49" s="285"/>
      <c r="H49" s="2"/>
      <c r="M49" s="272"/>
    </row>
    <row r="50" spans="1:13" s="286" customFormat="1" ht="24.75">
      <c r="A50" s="745">
        <f aca="true" t="shared" si="2" ref="A50:A55">A49+1</f>
        <v>2</v>
      </c>
      <c r="B50" s="1035" t="s">
        <v>689</v>
      </c>
      <c r="C50" s="1031" t="s">
        <v>884</v>
      </c>
      <c r="D50" s="943">
        <v>149</v>
      </c>
      <c r="E50" s="401"/>
      <c r="F50" s="210" t="str">
        <f t="shared" si="1"/>
        <v> </v>
      </c>
      <c r="G50" s="285"/>
      <c r="H50" s="2"/>
      <c r="M50" s="272"/>
    </row>
    <row r="51" spans="1:13" s="286" customFormat="1" ht="13.5">
      <c r="A51" s="745">
        <f t="shared" si="2"/>
        <v>3</v>
      </c>
      <c r="B51" s="1035" t="s">
        <v>690</v>
      </c>
      <c r="C51" s="1031" t="s">
        <v>1140</v>
      </c>
      <c r="D51" s="943">
        <v>4</v>
      </c>
      <c r="E51" s="401"/>
      <c r="F51" s="210" t="str">
        <f t="shared" si="1"/>
        <v> </v>
      </c>
      <c r="G51" s="285"/>
      <c r="H51" s="2"/>
      <c r="M51" s="272"/>
    </row>
    <row r="52" spans="1:13" ht="24">
      <c r="A52" s="745">
        <f t="shared" si="2"/>
        <v>4</v>
      </c>
      <c r="B52" s="1035" t="s">
        <v>691</v>
      </c>
      <c r="C52" s="1031" t="s">
        <v>1140</v>
      </c>
      <c r="D52" s="943">
        <v>2</v>
      </c>
      <c r="E52" s="401"/>
      <c r="F52" s="210" t="str">
        <f t="shared" si="1"/>
        <v> </v>
      </c>
      <c r="G52" s="285"/>
      <c r="H52" s="2"/>
      <c r="I52" s="2"/>
      <c r="J52" s="2"/>
      <c r="M52" s="272"/>
    </row>
    <row r="53" spans="1:13" ht="36">
      <c r="A53" s="745">
        <f t="shared" si="2"/>
        <v>5</v>
      </c>
      <c r="B53" s="1035" t="s">
        <v>692</v>
      </c>
      <c r="C53" s="1031" t="s">
        <v>1140</v>
      </c>
      <c r="D53" s="943">
        <v>1</v>
      </c>
      <c r="E53" s="401"/>
      <c r="F53" s="210" t="str">
        <f t="shared" si="1"/>
        <v> </v>
      </c>
      <c r="G53" s="285"/>
      <c r="H53" s="2"/>
      <c r="I53" s="2"/>
      <c r="J53" s="2"/>
      <c r="M53" s="272"/>
    </row>
    <row r="54" spans="1:13" ht="48">
      <c r="A54" s="745">
        <f t="shared" si="2"/>
        <v>6</v>
      </c>
      <c r="B54" s="1035" t="s">
        <v>693</v>
      </c>
      <c r="C54" s="1031" t="s">
        <v>1140</v>
      </c>
      <c r="D54" s="943">
        <v>1</v>
      </c>
      <c r="E54" s="401"/>
      <c r="F54" s="210" t="str">
        <f t="shared" si="1"/>
        <v> </v>
      </c>
      <c r="G54" s="285"/>
      <c r="H54" s="2"/>
      <c r="I54" s="2"/>
      <c r="J54" s="2"/>
      <c r="M54" s="272"/>
    </row>
    <row r="55" spans="1:13" ht="24">
      <c r="A55" s="1251">
        <f t="shared" si="2"/>
        <v>7</v>
      </c>
      <c r="B55" s="1106" t="s">
        <v>694</v>
      </c>
      <c r="C55" s="1037" t="s">
        <v>1140</v>
      </c>
      <c r="D55" s="961">
        <v>1</v>
      </c>
      <c r="E55" s="404"/>
      <c r="F55" s="855" t="str">
        <f t="shared" si="1"/>
        <v> </v>
      </c>
      <c r="G55" s="285"/>
      <c r="H55" s="2"/>
      <c r="I55" s="2"/>
      <c r="J55" s="2"/>
      <c r="M55" s="272"/>
    </row>
    <row r="56" spans="1:13" ht="24">
      <c r="A56" s="1260"/>
      <c r="B56" s="1106" t="s">
        <v>695</v>
      </c>
      <c r="C56" s="1091"/>
      <c r="D56" s="961"/>
      <c r="E56" s="404"/>
      <c r="F56" s="855"/>
      <c r="G56" s="285"/>
      <c r="H56" s="2"/>
      <c r="I56" s="2"/>
      <c r="J56" s="2"/>
      <c r="M56" s="272"/>
    </row>
    <row r="57" spans="1:13" ht="12.75">
      <c r="A57" s="1260"/>
      <c r="B57" s="1107" t="s">
        <v>696</v>
      </c>
      <c r="C57" s="1098"/>
      <c r="D57" s="990"/>
      <c r="E57" s="992"/>
      <c r="F57" s="993"/>
      <c r="G57" s="285"/>
      <c r="H57" s="2"/>
      <c r="I57" s="2"/>
      <c r="J57" s="2"/>
      <c r="M57" s="272"/>
    </row>
    <row r="58" spans="1:13" ht="24">
      <c r="A58" s="1261"/>
      <c r="B58" s="1108" t="s">
        <v>697</v>
      </c>
      <c r="C58" s="1101"/>
      <c r="D58" s="991"/>
      <c r="E58" s="827"/>
      <c r="F58" s="828"/>
      <c r="G58" s="285"/>
      <c r="H58" s="2"/>
      <c r="I58" s="2"/>
      <c r="J58" s="2"/>
      <c r="M58" s="272"/>
    </row>
    <row r="59" spans="1:13" ht="36">
      <c r="A59" s="745">
        <f>A55+1</f>
        <v>8</v>
      </c>
      <c r="B59" s="1108" t="s">
        <v>698</v>
      </c>
      <c r="C59" s="1101" t="s">
        <v>1140</v>
      </c>
      <c r="D59" s="991">
        <v>1</v>
      </c>
      <c r="E59" s="827"/>
      <c r="F59" s="828" t="str">
        <f t="shared" si="1"/>
        <v> </v>
      </c>
      <c r="G59" s="285"/>
      <c r="H59" s="2"/>
      <c r="I59" s="2"/>
      <c r="J59" s="2"/>
      <c r="M59" s="272"/>
    </row>
    <row r="60" spans="1:13" ht="12.75">
      <c r="A60" s="745">
        <f>A59+1</f>
        <v>9</v>
      </c>
      <c r="B60" s="1035" t="s">
        <v>699</v>
      </c>
      <c r="C60" s="1029" t="s">
        <v>884</v>
      </c>
      <c r="D60" s="943">
        <v>32</v>
      </c>
      <c r="E60" s="401"/>
      <c r="F60" s="210" t="str">
        <f t="shared" si="1"/>
        <v> </v>
      </c>
      <c r="G60" s="285"/>
      <c r="H60" s="2"/>
      <c r="I60" s="2"/>
      <c r="J60" s="2"/>
      <c r="M60" s="272"/>
    </row>
    <row r="61" spans="1:13" ht="36">
      <c r="A61" s="745">
        <f>A60+1</f>
        <v>10</v>
      </c>
      <c r="B61" s="1035" t="s">
        <v>700</v>
      </c>
      <c r="C61" s="1029" t="s">
        <v>1168</v>
      </c>
      <c r="D61" s="943">
        <v>1</v>
      </c>
      <c r="E61" s="401"/>
      <c r="F61" s="210" t="str">
        <f t="shared" si="1"/>
        <v> </v>
      </c>
      <c r="G61" s="285"/>
      <c r="H61" s="2"/>
      <c r="I61" s="2"/>
      <c r="J61" s="2"/>
      <c r="M61" s="272"/>
    </row>
    <row r="62" spans="1:13" s="284" customFormat="1" ht="25.5" thickBot="1">
      <c r="A62" s="957">
        <f>A61+1</f>
        <v>11</v>
      </c>
      <c r="B62" s="1109" t="s">
        <v>701</v>
      </c>
      <c r="C62" s="1091" t="s">
        <v>1168</v>
      </c>
      <c r="D62" s="961">
        <v>1</v>
      </c>
      <c r="E62" s="404"/>
      <c r="F62" s="855" t="str">
        <f t="shared" si="1"/>
        <v> </v>
      </c>
      <c r="G62" s="285"/>
      <c r="H62" s="2"/>
      <c r="M62" s="272"/>
    </row>
    <row r="63" spans="1:13" s="155" customFormat="1" ht="24.75" customHeight="1" thickBot="1">
      <c r="A63" s="858"/>
      <c r="B63" s="1038" t="str">
        <f>+CONCATENATE("REKAPITULACIJA - ",B47)</f>
        <v>REKAPITULACIJA - RTV INŠTALACIJA</v>
      </c>
      <c r="C63" s="1039"/>
      <c r="D63" s="963"/>
      <c r="E63" s="829"/>
      <c r="F63" s="834">
        <f>SUM(F57:F62)</f>
        <v>0</v>
      </c>
      <c r="G63" s="287"/>
      <c r="H63" s="154"/>
      <c r="J63" s="156"/>
      <c r="K63" s="157"/>
      <c r="L63" s="157"/>
      <c r="M63" s="272"/>
    </row>
    <row r="64" spans="1:13" s="254" customFormat="1" ht="12.75">
      <c r="A64" s="958"/>
      <c r="B64" s="1102"/>
      <c r="C64" s="1103"/>
      <c r="D64" s="991"/>
      <c r="E64" s="828"/>
      <c r="F64" s="828"/>
      <c r="G64" s="37"/>
      <c r="H64" s="37"/>
      <c r="I64" s="37"/>
      <c r="J64" s="276"/>
      <c r="K64" s="277"/>
      <c r="L64" s="278"/>
      <c r="M64" s="272"/>
    </row>
    <row r="65" spans="1:14" s="49" customFormat="1" ht="12.75">
      <c r="A65" s="956" t="s">
        <v>928</v>
      </c>
      <c r="B65" s="1022" t="s">
        <v>703</v>
      </c>
      <c r="C65" s="1029" t="s">
        <v>1121</v>
      </c>
      <c r="D65" s="943" t="s">
        <v>1139</v>
      </c>
      <c r="E65" s="210"/>
      <c r="F65" s="210"/>
      <c r="G65" s="136"/>
      <c r="H65" s="36"/>
      <c r="I65" s="271"/>
      <c r="J65" s="228"/>
      <c r="K65" s="263"/>
      <c r="L65" s="10"/>
      <c r="M65" s="272"/>
      <c r="N65" s="144"/>
    </row>
    <row r="66" spans="1:13" s="238" customFormat="1" ht="12.75">
      <c r="A66" s="1110"/>
      <c r="B66" s="1111"/>
      <c r="C66" s="1071"/>
      <c r="D66" s="1112"/>
      <c r="E66" s="1086"/>
      <c r="F66" s="210"/>
      <c r="G66" s="136"/>
      <c r="H66" s="273"/>
      <c r="I66" s="273"/>
      <c r="J66" s="273"/>
      <c r="K66" s="273"/>
      <c r="M66" s="272"/>
    </row>
    <row r="67" spans="1:13" s="237" customFormat="1" ht="24">
      <c r="A67" s="745">
        <v>1</v>
      </c>
      <c r="B67" s="1032" t="s">
        <v>704</v>
      </c>
      <c r="C67" s="1029"/>
      <c r="D67" s="943"/>
      <c r="E67" s="210"/>
      <c r="F67" s="210"/>
      <c r="G67" s="136"/>
      <c r="H67" s="273"/>
      <c r="I67" s="273"/>
      <c r="J67" s="273"/>
      <c r="K67" s="273"/>
      <c r="M67" s="272"/>
    </row>
    <row r="68" spans="1:13" s="237" customFormat="1" ht="12.75">
      <c r="A68" s="745"/>
      <c r="B68" s="1035" t="s">
        <v>705</v>
      </c>
      <c r="C68" s="1033" t="s">
        <v>884</v>
      </c>
      <c r="D68" s="1034">
        <v>38</v>
      </c>
      <c r="E68" s="210"/>
      <c r="F68" s="210" t="str">
        <f aca="true" t="shared" si="3" ref="F68:F75">IF(($D68*E68)=0," ",($D68*E68))</f>
        <v> </v>
      </c>
      <c r="G68" s="136"/>
      <c r="H68" s="273"/>
      <c r="I68" s="273"/>
      <c r="J68" s="273"/>
      <c r="K68" s="273"/>
      <c r="M68" s="272"/>
    </row>
    <row r="69" spans="1:13" s="49" customFormat="1" ht="12.75">
      <c r="A69" s="745"/>
      <c r="B69" s="1035" t="s">
        <v>706</v>
      </c>
      <c r="C69" s="1033" t="s">
        <v>884</v>
      </c>
      <c r="D69" s="1034">
        <v>56</v>
      </c>
      <c r="E69" s="210"/>
      <c r="F69" s="210" t="str">
        <f t="shared" si="3"/>
        <v> </v>
      </c>
      <c r="G69" s="136"/>
      <c r="H69" s="144"/>
      <c r="J69" s="37"/>
      <c r="K69" s="165"/>
      <c r="L69" s="165"/>
      <c r="M69" s="272"/>
    </row>
    <row r="70" spans="1:13" s="237" customFormat="1" ht="12.75">
      <c r="A70" s="745" t="s">
        <v>1139</v>
      </c>
      <c r="B70" s="1032" t="s">
        <v>948</v>
      </c>
      <c r="C70" s="1029" t="s">
        <v>884</v>
      </c>
      <c r="D70" s="943">
        <v>45</v>
      </c>
      <c r="E70" s="210"/>
      <c r="F70" s="210" t="str">
        <f t="shared" si="3"/>
        <v> </v>
      </c>
      <c r="G70" s="136"/>
      <c r="H70" s="281"/>
      <c r="I70" s="273"/>
      <c r="J70" s="273"/>
      <c r="K70" s="273"/>
      <c r="M70" s="272"/>
    </row>
    <row r="71" spans="1:13" s="237" customFormat="1" ht="36">
      <c r="A71" s="1251">
        <f>A67+1</f>
        <v>2</v>
      </c>
      <c r="B71" s="1032" t="s">
        <v>707</v>
      </c>
      <c r="C71" s="1029"/>
      <c r="D71" s="943"/>
      <c r="E71" s="210"/>
      <c r="F71" s="210" t="str">
        <f t="shared" si="3"/>
        <v> </v>
      </c>
      <c r="G71" s="136"/>
      <c r="H71" s="289"/>
      <c r="I71" s="273"/>
      <c r="J71" s="273"/>
      <c r="K71" s="273"/>
      <c r="M71" s="272"/>
    </row>
    <row r="72" spans="1:13" s="237" customFormat="1" ht="12.75">
      <c r="A72" s="1253"/>
      <c r="B72" s="1035" t="s">
        <v>708</v>
      </c>
      <c r="C72" s="1029" t="s">
        <v>884</v>
      </c>
      <c r="D72" s="943">
        <v>123</v>
      </c>
      <c r="E72" s="210"/>
      <c r="F72" s="210" t="str">
        <f t="shared" si="3"/>
        <v> </v>
      </c>
      <c r="G72" s="136"/>
      <c r="H72" s="273"/>
      <c r="I72" s="273"/>
      <c r="J72" s="273"/>
      <c r="K72" s="273"/>
      <c r="M72" s="272"/>
    </row>
    <row r="73" spans="1:13" s="237" customFormat="1" ht="132">
      <c r="A73" s="745">
        <f>A71+1</f>
        <v>3</v>
      </c>
      <c r="B73" s="1032" t="s">
        <v>709</v>
      </c>
      <c r="C73" s="1033" t="s">
        <v>1140</v>
      </c>
      <c r="D73" s="1034">
        <v>1</v>
      </c>
      <c r="E73" s="210"/>
      <c r="F73" s="210" t="str">
        <f t="shared" si="3"/>
        <v> </v>
      </c>
      <c r="G73" s="136"/>
      <c r="H73" s="273"/>
      <c r="I73" s="273"/>
      <c r="J73" s="273"/>
      <c r="K73" s="273"/>
      <c r="M73" s="272"/>
    </row>
    <row r="74" spans="1:13" s="237" customFormat="1" ht="24">
      <c r="A74" s="745">
        <f>A73+1</f>
        <v>4</v>
      </c>
      <c r="B74" s="1032" t="s">
        <v>710</v>
      </c>
      <c r="C74" s="1033" t="s">
        <v>1140</v>
      </c>
      <c r="D74" s="1034">
        <v>1</v>
      </c>
      <c r="E74" s="210"/>
      <c r="F74" s="210" t="str">
        <f t="shared" si="3"/>
        <v> </v>
      </c>
      <c r="G74" s="136"/>
      <c r="H74" s="273"/>
      <c r="I74" s="273"/>
      <c r="J74" s="273"/>
      <c r="K74" s="273"/>
      <c r="M74" s="272"/>
    </row>
    <row r="75" spans="1:13" s="237" customFormat="1" ht="13.5" thickBot="1">
      <c r="A75" s="957">
        <f>A74+1</f>
        <v>5</v>
      </c>
      <c r="B75" s="1106" t="s">
        <v>702</v>
      </c>
      <c r="C75" s="1113" t="s">
        <v>1168</v>
      </c>
      <c r="D75" s="1114">
        <v>1</v>
      </c>
      <c r="E75" s="855"/>
      <c r="F75" s="855" t="str">
        <f t="shared" si="3"/>
        <v> </v>
      </c>
      <c r="G75" s="136"/>
      <c r="H75" s="273"/>
      <c r="I75" s="273"/>
      <c r="J75" s="273"/>
      <c r="K75" s="273"/>
      <c r="M75" s="272"/>
    </row>
    <row r="76" spans="1:13" s="155" customFormat="1" ht="24" customHeight="1" thickBot="1">
      <c r="A76" s="858"/>
      <c r="B76" s="1038" t="str">
        <f>+CONCATENATE("REKAPITULACIJA - ",B65)</f>
        <v>REKAPITULACIJA - DOMOFON</v>
      </c>
      <c r="C76" s="1039"/>
      <c r="D76" s="963"/>
      <c r="E76" s="833"/>
      <c r="F76" s="834">
        <f>SUM(F68:F75)</f>
        <v>0</v>
      </c>
      <c r="G76" s="287"/>
      <c r="H76" s="290"/>
      <c r="J76" s="156"/>
      <c r="K76" s="157"/>
      <c r="L76" s="157"/>
      <c r="M76" s="272"/>
    </row>
    <row r="77" spans="1:14" s="237" customFormat="1" ht="12.75">
      <c r="A77" s="407"/>
      <c r="B77" s="408"/>
      <c r="C77" s="355"/>
      <c r="D77" s="356"/>
      <c r="E77" s="357"/>
      <c r="F77" s="409"/>
      <c r="G77" s="136"/>
      <c r="H77" s="273"/>
      <c r="I77" s="273"/>
      <c r="J77" s="273"/>
      <c r="K77" s="273"/>
      <c r="L77" s="291"/>
      <c r="M77" s="272"/>
      <c r="N77" s="255"/>
    </row>
  </sheetData>
  <sheetProtection password="CA21" sheet="1" objects="1" scenarios="1"/>
  <protectedRanges>
    <protectedRange sqref="E1:E76" name="Obseg1_4"/>
  </protectedRanges>
  <mergeCells count="6">
    <mergeCell ref="A71:A72"/>
    <mergeCell ref="A11:A12"/>
    <mergeCell ref="A13:A15"/>
    <mergeCell ref="A17:A21"/>
    <mergeCell ref="A30:A39"/>
    <mergeCell ref="A55:A58"/>
  </mergeCells>
  <printOptions/>
  <pageMargins left="0.984251968503937" right="0.7086614173228347" top="0.984251968503937" bottom="0.9448818897637796" header="0.31496062992125984" footer="0.31496062992125984"/>
  <pageSetup horizontalDpi="300" verticalDpi="300" orientation="portrait" paperSize="9" r:id="rId1"/>
  <headerFooter>
    <oddFooter>&amp;LRazpisna dokumentacija - GRADNJE: POGLAVJE 4&amp;R&amp;P</oddFooter>
  </headerFooter>
</worksheet>
</file>

<file path=xl/worksheets/sheet8.xml><?xml version="1.0" encoding="utf-8"?>
<worksheet xmlns="http://schemas.openxmlformats.org/spreadsheetml/2006/main" xmlns:r="http://schemas.openxmlformats.org/officeDocument/2006/relationships">
  <sheetPr>
    <tabColor rgb="FF00B050"/>
  </sheetPr>
  <dimension ref="A1:P45"/>
  <sheetViews>
    <sheetView zoomScalePageLayoutView="0" workbookViewId="0" topLeftCell="A1">
      <selection activeCell="E1" sqref="E1:E65536"/>
    </sheetView>
  </sheetViews>
  <sheetFormatPr defaultColWidth="9.00390625" defaultRowHeight="12"/>
  <cols>
    <col min="1" max="1" width="4.375" style="79" customWidth="1"/>
    <col min="2" max="2" width="40.75390625" style="41" customWidth="1"/>
    <col min="3" max="3" width="4.75390625" style="47" customWidth="1"/>
    <col min="4" max="4" width="7.75390625" style="160" customWidth="1"/>
    <col min="5" max="5" width="15.75390625" style="147" customWidth="1"/>
    <col min="6" max="6" width="15.25390625" style="161" customWidth="1"/>
    <col min="7" max="8" width="15.25390625" style="162" customWidth="1"/>
    <col min="9" max="9" width="15.25390625" style="37" customWidth="1"/>
    <col min="10" max="10" width="29.25390625" style="78" customWidth="1"/>
    <col min="11" max="12" width="9.00390625" style="78" customWidth="1"/>
    <col min="13" max="16384" width="9.00390625" style="78" customWidth="1"/>
  </cols>
  <sheetData>
    <row r="1" spans="1:11" s="66" customFormat="1" ht="13.5" customHeight="1">
      <c r="A1" s="728"/>
      <c r="B1" s="1028" t="s">
        <v>871</v>
      </c>
      <c r="C1" s="970"/>
      <c r="D1" s="632"/>
      <c r="E1" s="632"/>
      <c r="F1" s="599"/>
      <c r="G1" s="37"/>
      <c r="H1" s="37"/>
      <c r="I1" s="37"/>
      <c r="K1" s="67"/>
    </row>
    <row r="2" spans="1:11" s="66" customFormat="1" ht="13.5" customHeight="1">
      <c r="A2" s="729"/>
      <c r="B2" s="634"/>
      <c r="C2" s="971"/>
      <c r="D2" s="634"/>
      <c r="E2" s="634"/>
      <c r="F2" s="599"/>
      <c r="G2" s="37"/>
      <c r="H2" s="37"/>
      <c r="I2" s="37"/>
      <c r="K2" s="67"/>
    </row>
    <row r="3" spans="1:11" s="66" customFormat="1" ht="25.5">
      <c r="A3" s="710"/>
      <c r="B3" s="602" t="s">
        <v>1175</v>
      </c>
      <c r="C3" s="657" t="s">
        <v>940</v>
      </c>
      <c r="D3" s="672" t="s">
        <v>1151</v>
      </c>
      <c r="E3" s="659" t="s">
        <v>405</v>
      </c>
      <c r="F3" s="660" t="s">
        <v>942</v>
      </c>
      <c r="G3" s="37"/>
      <c r="H3" s="37"/>
      <c r="I3" s="37"/>
      <c r="K3" s="67"/>
    </row>
    <row r="4" spans="1:10" s="1" customFormat="1" ht="12.75">
      <c r="A4" s="711"/>
      <c r="B4" s="190">
        <v>1</v>
      </c>
      <c r="C4" s="179">
        <v>2</v>
      </c>
      <c r="D4" s="191">
        <v>3</v>
      </c>
      <c r="E4" s="191">
        <v>4</v>
      </c>
      <c r="F4" s="192" t="s">
        <v>943</v>
      </c>
      <c r="G4" s="129"/>
      <c r="H4" s="129"/>
      <c r="I4" s="129"/>
      <c r="J4" s="130"/>
    </row>
    <row r="5" spans="1:9" s="134" customFormat="1" ht="12">
      <c r="A5" s="711"/>
      <c r="B5" s="933"/>
      <c r="C5" s="363"/>
      <c r="D5" s="935"/>
      <c r="E5" s="936"/>
      <c r="F5" s="210"/>
      <c r="G5" s="37"/>
      <c r="H5" s="37"/>
      <c r="I5" s="37"/>
    </row>
    <row r="6" spans="1:9" s="134" customFormat="1" ht="12">
      <c r="A6" s="711"/>
      <c r="B6" s="933"/>
      <c r="C6" s="363"/>
      <c r="D6" s="935"/>
      <c r="E6" s="936"/>
      <c r="F6" s="210"/>
      <c r="G6" s="37"/>
      <c r="H6" s="37"/>
      <c r="I6" s="37"/>
    </row>
    <row r="7" spans="1:16" s="49" customFormat="1" ht="25.5">
      <c r="A7" s="1023" t="s">
        <v>929</v>
      </c>
      <c r="B7" s="789" t="s">
        <v>711</v>
      </c>
      <c r="C7" s="1029"/>
      <c r="D7" s="943"/>
      <c r="E7" s="210"/>
      <c r="F7" s="210"/>
      <c r="G7" s="37"/>
      <c r="H7" s="37"/>
      <c r="I7" s="37"/>
      <c r="J7" s="36"/>
      <c r="K7" s="271"/>
      <c r="L7" s="228"/>
      <c r="M7" s="263"/>
      <c r="N7" s="10"/>
      <c r="O7" s="37"/>
      <c r="P7" s="144"/>
    </row>
    <row r="8" spans="1:14" s="258" customFormat="1" ht="12.75">
      <c r="A8" s="745"/>
      <c r="B8" s="1030"/>
      <c r="C8" s="1031"/>
      <c r="D8" s="943"/>
      <c r="E8" s="401"/>
      <c r="F8" s="210"/>
      <c r="G8" s="37"/>
      <c r="H8" s="37"/>
      <c r="I8" s="37"/>
      <c r="J8" s="255"/>
      <c r="K8" s="292"/>
      <c r="L8" s="292"/>
      <c r="M8" s="292"/>
      <c r="N8" s="280"/>
    </row>
    <row r="9" spans="1:14" s="258" customFormat="1" ht="36">
      <c r="A9" s="1251">
        <v>1</v>
      </c>
      <c r="B9" s="1032" t="s">
        <v>712</v>
      </c>
      <c r="C9" s="1031" t="s">
        <v>1168</v>
      </c>
      <c r="D9" s="943">
        <v>5</v>
      </c>
      <c r="E9" s="401"/>
      <c r="F9" s="210" t="str">
        <f>IF(($D9*E9)=0," ",($D9*E9))</f>
        <v> </v>
      </c>
      <c r="G9" s="37"/>
      <c r="H9" s="37"/>
      <c r="I9" s="37"/>
      <c r="J9" s="255"/>
      <c r="K9" s="292"/>
      <c r="L9" s="292"/>
      <c r="M9" s="292"/>
      <c r="N9" s="280"/>
    </row>
    <row r="10" spans="1:14" s="258" customFormat="1" ht="12" customHeight="1">
      <c r="A10" s="1252"/>
      <c r="B10" s="1032" t="s">
        <v>713</v>
      </c>
      <c r="C10" s="1031"/>
      <c r="D10" s="943"/>
      <c r="E10" s="401"/>
      <c r="F10" s="210"/>
      <c r="G10" s="37"/>
      <c r="H10" s="37"/>
      <c r="I10" s="37"/>
      <c r="J10" s="255"/>
      <c r="K10" s="292"/>
      <c r="L10" s="292"/>
      <c r="M10" s="292"/>
      <c r="N10" s="280"/>
    </row>
    <row r="11" spans="1:13" s="247" customFormat="1" ht="12" customHeight="1">
      <c r="A11" s="1252"/>
      <c r="B11" s="1032" t="s">
        <v>714</v>
      </c>
      <c r="C11" s="1033"/>
      <c r="D11" s="1034"/>
      <c r="E11" s="401"/>
      <c r="F11" s="210"/>
      <c r="G11" s="37"/>
      <c r="H11" s="37"/>
      <c r="I11" s="37"/>
      <c r="J11" s="236"/>
      <c r="K11" s="236"/>
      <c r="L11" s="236"/>
      <c r="M11" s="292"/>
    </row>
    <row r="12" spans="1:14" s="257" customFormat="1" ht="12" customHeight="1">
      <c r="A12" s="1253"/>
      <c r="B12" s="1032" t="s">
        <v>580</v>
      </c>
      <c r="C12" s="1031"/>
      <c r="D12" s="943"/>
      <c r="E12" s="401"/>
      <c r="F12" s="210"/>
      <c r="G12" s="37"/>
      <c r="H12" s="37"/>
      <c r="I12" s="37"/>
      <c r="J12" s="255"/>
      <c r="K12" s="253"/>
      <c r="L12" s="253"/>
      <c r="M12" s="292"/>
      <c r="N12" s="256"/>
    </row>
    <row r="13" spans="1:14" s="257" customFormat="1" ht="24">
      <c r="A13" s="745">
        <f>A9+1</f>
        <v>2</v>
      </c>
      <c r="B13" s="1032" t="s">
        <v>715</v>
      </c>
      <c r="C13" s="1031" t="s">
        <v>1140</v>
      </c>
      <c r="D13" s="943">
        <v>4</v>
      </c>
      <c r="E13" s="401"/>
      <c r="F13" s="210" t="str">
        <f aca="true" t="shared" si="0" ref="F13:F25">IF(($D13*E13)=0," ",($D13*E13))</f>
        <v> </v>
      </c>
      <c r="G13" s="37"/>
      <c r="H13" s="37"/>
      <c r="I13" s="37"/>
      <c r="J13" s="255"/>
      <c r="K13" s="253"/>
      <c r="L13" s="253"/>
      <c r="M13" s="292"/>
      <c r="N13" s="256"/>
    </row>
    <row r="14" spans="1:14" s="257" customFormat="1" ht="48">
      <c r="A14" s="1251">
        <f>A13+1</f>
        <v>3</v>
      </c>
      <c r="B14" s="1035" t="s">
        <v>716</v>
      </c>
      <c r="C14" s="1031"/>
      <c r="D14" s="943"/>
      <c r="E14" s="401"/>
      <c r="F14" s="210"/>
      <c r="G14" s="37"/>
      <c r="H14" s="37"/>
      <c r="I14" s="37"/>
      <c r="J14" s="255"/>
      <c r="K14" s="253"/>
      <c r="L14" s="253"/>
      <c r="M14" s="292"/>
      <c r="N14" s="256"/>
    </row>
    <row r="15" spans="1:14" s="258" customFormat="1" ht="12" customHeight="1">
      <c r="A15" s="1252"/>
      <c r="B15" s="1032" t="s">
        <v>717</v>
      </c>
      <c r="C15" s="1031" t="s">
        <v>884</v>
      </c>
      <c r="D15" s="943">
        <v>8</v>
      </c>
      <c r="E15" s="401"/>
      <c r="F15" s="210" t="str">
        <f t="shared" si="0"/>
        <v> </v>
      </c>
      <c r="G15" s="37"/>
      <c r="H15" s="37"/>
      <c r="I15" s="37"/>
      <c r="J15" s="255"/>
      <c r="K15" s="292"/>
      <c r="L15" s="292"/>
      <c r="M15" s="292"/>
      <c r="N15" s="280"/>
    </row>
    <row r="16" spans="1:14" s="258" customFormat="1" ht="12" customHeight="1">
      <c r="A16" s="1252"/>
      <c r="B16" s="1032" t="s">
        <v>718</v>
      </c>
      <c r="C16" s="1031" t="s">
        <v>884</v>
      </c>
      <c r="D16" s="943">
        <v>8</v>
      </c>
      <c r="E16" s="401"/>
      <c r="F16" s="210" t="str">
        <f t="shared" si="0"/>
        <v> </v>
      </c>
      <c r="G16" s="37"/>
      <c r="H16" s="37"/>
      <c r="I16" s="37"/>
      <c r="J16" s="255"/>
      <c r="K16" s="292"/>
      <c r="L16" s="292"/>
      <c r="M16" s="292"/>
      <c r="N16" s="280"/>
    </row>
    <row r="17" spans="1:14" s="258" customFormat="1" ht="12" customHeight="1">
      <c r="A17" s="1252"/>
      <c r="B17" s="1032" t="s">
        <v>719</v>
      </c>
      <c r="C17" s="1031" t="s">
        <v>884</v>
      </c>
      <c r="D17" s="943">
        <v>230</v>
      </c>
      <c r="E17" s="401"/>
      <c r="F17" s="210" t="str">
        <f t="shared" si="0"/>
        <v> </v>
      </c>
      <c r="G17" s="37"/>
      <c r="H17" s="37"/>
      <c r="I17" s="37"/>
      <c r="J17" s="255"/>
      <c r="K17" s="292"/>
      <c r="L17" s="292"/>
      <c r="M17" s="292"/>
      <c r="N17" s="280"/>
    </row>
    <row r="18" spans="1:14" s="258" customFormat="1" ht="12" customHeight="1">
      <c r="A18" s="1253"/>
      <c r="B18" s="1032" t="s">
        <v>720</v>
      </c>
      <c r="C18" s="1031" t="s">
        <v>884</v>
      </c>
      <c r="D18" s="943">
        <v>118</v>
      </c>
      <c r="E18" s="401"/>
      <c r="F18" s="210" t="str">
        <f t="shared" si="0"/>
        <v> </v>
      </c>
      <c r="G18" s="37"/>
      <c r="H18" s="37"/>
      <c r="I18" s="37"/>
      <c r="J18" s="255"/>
      <c r="K18" s="292"/>
      <c r="L18" s="292"/>
      <c r="M18" s="292"/>
      <c r="N18" s="280"/>
    </row>
    <row r="19" spans="1:14" s="257" customFormat="1" ht="12.75">
      <c r="A19" s="745">
        <f>A14+1</f>
        <v>4</v>
      </c>
      <c r="B19" s="1032" t="s">
        <v>721</v>
      </c>
      <c r="C19" s="1031" t="s">
        <v>884</v>
      </c>
      <c r="D19" s="943">
        <v>60</v>
      </c>
      <c r="E19" s="401"/>
      <c r="F19" s="210" t="str">
        <f t="shared" si="0"/>
        <v> </v>
      </c>
      <c r="G19" s="37"/>
      <c r="H19" s="37"/>
      <c r="I19" s="37"/>
      <c r="J19" s="255"/>
      <c r="K19" s="253"/>
      <c r="L19" s="253"/>
      <c r="M19" s="292"/>
      <c r="N19" s="256"/>
    </row>
    <row r="20" spans="1:14" s="257" customFormat="1" ht="36">
      <c r="A20" s="745">
        <f aca="true" t="shared" si="1" ref="A20:A25">A19+1</f>
        <v>5</v>
      </c>
      <c r="B20" s="1032" t="s">
        <v>722</v>
      </c>
      <c r="C20" s="1031" t="s">
        <v>884</v>
      </c>
      <c r="D20" s="943">
        <v>10</v>
      </c>
      <c r="E20" s="401"/>
      <c r="F20" s="210" t="str">
        <f t="shared" si="0"/>
        <v> </v>
      </c>
      <c r="G20" s="37"/>
      <c r="H20" s="37"/>
      <c r="I20" s="37"/>
      <c r="J20" s="255"/>
      <c r="K20" s="253"/>
      <c r="L20" s="253"/>
      <c r="M20" s="292"/>
      <c r="N20" s="256"/>
    </row>
    <row r="21" spans="1:14" s="257" customFormat="1" ht="36">
      <c r="A21" s="745">
        <f t="shared" si="1"/>
        <v>6</v>
      </c>
      <c r="B21" s="1032" t="s">
        <v>723</v>
      </c>
      <c r="C21" s="1031" t="s">
        <v>884</v>
      </c>
      <c r="D21" s="943">
        <v>380</v>
      </c>
      <c r="E21" s="401"/>
      <c r="F21" s="210" t="str">
        <f t="shared" si="0"/>
        <v> </v>
      </c>
      <c r="G21" s="37"/>
      <c r="H21" s="37"/>
      <c r="I21" s="37"/>
      <c r="J21" s="255"/>
      <c r="K21" s="253"/>
      <c r="L21" s="253"/>
      <c r="M21" s="292"/>
      <c r="N21" s="256"/>
    </row>
    <row r="22" spans="1:14" s="257" customFormat="1" ht="48">
      <c r="A22" s="745">
        <f t="shared" si="1"/>
        <v>7</v>
      </c>
      <c r="B22" s="1032" t="s">
        <v>724</v>
      </c>
      <c r="C22" s="1031" t="s">
        <v>1140</v>
      </c>
      <c r="D22" s="943">
        <v>7</v>
      </c>
      <c r="E22" s="401"/>
      <c r="F22" s="210" t="str">
        <f t="shared" si="0"/>
        <v> </v>
      </c>
      <c r="G22" s="37"/>
      <c r="H22" s="37"/>
      <c r="I22" s="37"/>
      <c r="J22" s="255"/>
      <c r="K22" s="253"/>
      <c r="L22" s="253"/>
      <c r="M22" s="292"/>
      <c r="N22" s="256"/>
    </row>
    <row r="23" spans="1:14" s="257" customFormat="1" ht="36">
      <c r="A23" s="745">
        <f t="shared" si="1"/>
        <v>8</v>
      </c>
      <c r="B23" s="1032" t="s">
        <v>725</v>
      </c>
      <c r="C23" s="1031" t="s">
        <v>1140</v>
      </c>
      <c r="D23" s="943">
        <v>3</v>
      </c>
      <c r="E23" s="401"/>
      <c r="F23" s="210" t="str">
        <f t="shared" si="0"/>
        <v> </v>
      </c>
      <c r="G23" s="37"/>
      <c r="H23" s="37"/>
      <c r="I23" s="37"/>
      <c r="J23" s="255"/>
      <c r="K23" s="253"/>
      <c r="L23" s="253"/>
      <c r="M23" s="292"/>
      <c r="N23" s="256"/>
    </row>
    <row r="24" spans="1:14" s="257" customFormat="1" ht="72">
      <c r="A24" s="745">
        <f t="shared" si="1"/>
        <v>9</v>
      </c>
      <c r="B24" s="1032" t="s">
        <v>726</v>
      </c>
      <c r="C24" s="1031" t="s">
        <v>1140</v>
      </c>
      <c r="D24" s="943">
        <v>63</v>
      </c>
      <c r="E24" s="401"/>
      <c r="F24" s="210" t="str">
        <f t="shared" si="0"/>
        <v> </v>
      </c>
      <c r="G24" s="37"/>
      <c r="H24" s="37"/>
      <c r="I24" s="37"/>
      <c r="J24" s="255"/>
      <c r="K24" s="253"/>
      <c r="L24" s="253"/>
      <c r="M24" s="292"/>
      <c r="N24" s="256"/>
    </row>
    <row r="25" spans="1:14" s="257" customFormat="1" ht="24.75" thickBot="1">
      <c r="A25" s="745">
        <f t="shared" si="1"/>
        <v>10</v>
      </c>
      <c r="B25" s="1036" t="s">
        <v>727</v>
      </c>
      <c r="C25" s="1037" t="s">
        <v>1168</v>
      </c>
      <c r="D25" s="961">
        <v>1</v>
      </c>
      <c r="E25" s="404"/>
      <c r="F25" s="855" t="str">
        <f t="shared" si="0"/>
        <v> </v>
      </c>
      <c r="G25" s="37"/>
      <c r="H25" s="37"/>
      <c r="I25" s="37"/>
      <c r="J25" s="255"/>
      <c r="K25" s="253"/>
      <c r="L25" s="253"/>
      <c r="M25" s="292"/>
      <c r="N25" s="256"/>
    </row>
    <row r="26" spans="1:15" s="155" customFormat="1" ht="30" customHeight="1" thickBot="1">
      <c r="A26" s="858"/>
      <c r="B26" s="1038" t="str">
        <f>+CONCATENATE("REKAPITULACIJA - ",B7)</f>
        <v>REKAPITULACIJA - INŠTALACIJA ZA IZENAČEVANJE POTENCIALOV</v>
      </c>
      <c r="C26" s="1039"/>
      <c r="D26" s="963"/>
      <c r="E26" s="829"/>
      <c r="F26" s="834">
        <f>SUM(F9:F25)</f>
        <v>0</v>
      </c>
      <c r="G26" s="156"/>
      <c r="H26" s="156"/>
      <c r="I26" s="156"/>
      <c r="J26" s="154"/>
      <c r="L26" s="156"/>
      <c r="M26" s="292"/>
      <c r="N26" s="157"/>
      <c r="O26" s="157"/>
    </row>
    <row r="27" spans="1:13" s="238" customFormat="1" ht="12.75">
      <c r="A27" s="1024"/>
      <c r="B27" s="870"/>
      <c r="C27" s="1025"/>
      <c r="D27" s="1026"/>
      <c r="E27" s="827"/>
      <c r="F27" s="828"/>
      <c r="G27" s="37"/>
      <c r="H27" s="37"/>
      <c r="I27" s="37"/>
      <c r="J27" s="294"/>
      <c r="K27" s="273"/>
      <c r="L27" s="273"/>
      <c r="M27" s="292"/>
    </row>
    <row r="28" spans="1:16" s="49" customFormat="1" ht="12.75">
      <c r="A28" s="1023" t="s">
        <v>930</v>
      </c>
      <c r="B28" s="789" t="s">
        <v>728</v>
      </c>
      <c r="C28" s="1029" t="s">
        <v>1121</v>
      </c>
      <c r="D28" s="943"/>
      <c r="E28" s="401"/>
      <c r="F28" s="210"/>
      <c r="G28" s="37"/>
      <c r="H28" s="37"/>
      <c r="I28" s="37"/>
      <c r="J28" s="36"/>
      <c r="K28" s="271"/>
      <c r="L28" s="228"/>
      <c r="M28" s="292"/>
      <c r="N28" s="10"/>
      <c r="O28" s="37"/>
      <c r="P28" s="144"/>
    </row>
    <row r="29" spans="1:13" s="237" customFormat="1" ht="12.75">
      <c r="A29" s="745"/>
      <c r="B29" s="1032"/>
      <c r="C29" s="1029"/>
      <c r="D29" s="1030"/>
      <c r="E29" s="401"/>
      <c r="F29" s="210"/>
      <c r="G29" s="37"/>
      <c r="H29" s="37"/>
      <c r="I29" s="37"/>
      <c r="J29" s="273"/>
      <c r="K29" s="273"/>
      <c r="L29" s="273"/>
      <c r="M29" s="292"/>
    </row>
    <row r="30" spans="1:13" s="49" customFormat="1" ht="48">
      <c r="A30" s="745">
        <v>1</v>
      </c>
      <c r="B30" s="1032" t="s">
        <v>729</v>
      </c>
      <c r="C30" s="1040" t="s">
        <v>884</v>
      </c>
      <c r="D30" s="943">
        <v>196</v>
      </c>
      <c r="E30" s="401"/>
      <c r="F30" s="210" t="str">
        <f aca="true" t="shared" si="2" ref="F30:F43">IF(($D30*E30)=0," ",($D30*E30))</f>
        <v> </v>
      </c>
      <c r="G30" s="37"/>
      <c r="H30" s="37"/>
      <c r="I30" s="37"/>
      <c r="J30" s="36"/>
      <c r="L30" s="293"/>
      <c r="M30" s="292"/>
    </row>
    <row r="31" spans="1:13" s="2" customFormat="1" ht="48">
      <c r="A31" s="745">
        <f>A30+1</f>
        <v>2</v>
      </c>
      <c r="B31" s="1032" t="s">
        <v>730</v>
      </c>
      <c r="C31" s="1029" t="s">
        <v>884</v>
      </c>
      <c r="D31" s="955">
        <v>215</v>
      </c>
      <c r="E31" s="401"/>
      <c r="F31" s="210" t="str">
        <f t="shared" si="2"/>
        <v> </v>
      </c>
      <c r="G31" s="37"/>
      <c r="H31" s="37"/>
      <c r="I31" s="37"/>
      <c r="M31" s="292"/>
    </row>
    <row r="32" spans="1:13" s="49" customFormat="1" ht="36">
      <c r="A32" s="745">
        <f>A31+1</f>
        <v>3</v>
      </c>
      <c r="B32" s="1032" t="s">
        <v>731</v>
      </c>
      <c r="C32" s="1040" t="s">
        <v>1140</v>
      </c>
      <c r="D32" s="943">
        <v>22</v>
      </c>
      <c r="E32" s="401"/>
      <c r="F32" s="210" t="str">
        <f t="shared" si="2"/>
        <v> </v>
      </c>
      <c r="G32" s="37"/>
      <c r="H32" s="37"/>
      <c r="I32" s="37"/>
      <c r="J32" s="36"/>
      <c r="L32" s="293"/>
      <c r="M32" s="292"/>
    </row>
    <row r="33" spans="1:13" s="49" customFormat="1" ht="24">
      <c r="A33" s="745">
        <f>A32+1</f>
        <v>4</v>
      </c>
      <c r="B33" s="1032" t="s">
        <v>732</v>
      </c>
      <c r="C33" s="1040" t="s">
        <v>1140</v>
      </c>
      <c r="D33" s="943">
        <v>117</v>
      </c>
      <c r="E33" s="401"/>
      <c r="F33" s="210" t="str">
        <f t="shared" si="2"/>
        <v> </v>
      </c>
      <c r="G33" s="37"/>
      <c r="H33" s="37"/>
      <c r="I33" s="37"/>
      <c r="J33" s="36"/>
      <c r="L33" s="293"/>
      <c r="M33" s="292"/>
    </row>
    <row r="34" spans="1:13" s="297" customFormat="1" ht="36">
      <c r="A34" s="745">
        <f>A33+1</f>
        <v>5</v>
      </c>
      <c r="B34" s="1032" t="s">
        <v>733</v>
      </c>
      <c r="C34" s="1040" t="s">
        <v>1140</v>
      </c>
      <c r="D34" s="943">
        <v>6</v>
      </c>
      <c r="E34" s="401"/>
      <c r="F34" s="210" t="str">
        <f t="shared" si="2"/>
        <v> </v>
      </c>
      <c r="G34" s="295"/>
      <c r="H34" s="296"/>
      <c r="J34" s="298"/>
      <c r="K34" s="298"/>
      <c r="M34" s="292"/>
    </row>
    <row r="35" spans="1:13" s="297" customFormat="1" ht="48">
      <c r="A35" s="745">
        <f>1+A34</f>
        <v>6</v>
      </c>
      <c r="B35" s="1032" t="s">
        <v>734</v>
      </c>
      <c r="C35" s="1040" t="s">
        <v>1140</v>
      </c>
      <c r="D35" s="943">
        <v>6</v>
      </c>
      <c r="E35" s="401"/>
      <c r="F35" s="210" t="str">
        <f t="shared" si="2"/>
        <v> </v>
      </c>
      <c r="G35" s="295"/>
      <c r="H35" s="296"/>
      <c r="J35" s="298"/>
      <c r="K35" s="298"/>
      <c r="M35" s="292"/>
    </row>
    <row r="36" spans="1:13" s="297" customFormat="1" ht="48">
      <c r="A36" s="745">
        <f aca="true" t="shared" si="3" ref="A36:A43">A35+1</f>
        <v>7</v>
      </c>
      <c r="B36" s="1032" t="s">
        <v>735</v>
      </c>
      <c r="C36" s="1029" t="s">
        <v>884</v>
      </c>
      <c r="D36" s="943">
        <v>76</v>
      </c>
      <c r="E36" s="401"/>
      <c r="F36" s="210" t="str">
        <f t="shared" si="2"/>
        <v> </v>
      </c>
      <c r="G36" s="295"/>
      <c r="H36" s="296"/>
      <c r="J36" s="298"/>
      <c r="K36" s="298"/>
      <c r="M36" s="292"/>
    </row>
    <row r="37" spans="1:13" s="49" customFormat="1" ht="48">
      <c r="A37" s="745">
        <f t="shared" si="3"/>
        <v>8</v>
      </c>
      <c r="B37" s="1032" t="s">
        <v>736</v>
      </c>
      <c r="C37" s="1040" t="s">
        <v>1140</v>
      </c>
      <c r="D37" s="943">
        <v>32</v>
      </c>
      <c r="E37" s="401"/>
      <c r="F37" s="210" t="str">
        <f t="shared" si="2"/>
        <v> </v>
      </c>
      <c r="G37" s="37"/>
      <c r="H37" s="37"/>
      <c r="I37" s="37"/>
      <c r="J37" s="36"/>
      <c r="L37" s="293"/>
      <c r="M37" s="292"/>
    </row>
    <row r="38" spans="1:13" s="49" customFormat="1" ht="36">
      <c r="A38" s="745">
        <f t="shared" si="3"/>
        <v>9</v>
      </c>
      <c r="B38" s="1032" t="s">
        <v>737</v>
      </c>
      <c r="C38" s="1040" t="s">
        <v>1140</v>
      </c>
      <c r="D38" s="943">
        <v>2</v>
      </c>
      <c r="E38" s="401"/>
      <c r="F38" s="210" t="str">
        <f t="shared" si="2"/>
        <v> </v>
      </c>
      <c r="G38" s="37"/>
      <c r="H38" s="37"/>
      <c r="I38" s="37"/>
      <c r="J38" s="36"/>
      <c r="L38" s="293"/>
      <c r="M38" s="292"/>
    </row>
    <row r="39" spans="1:13" s="49" customFormat="1" ht="36">
      <c r="A39" s="745">
        <f t="shared" si="3"/>
        <v>10</v>
      </c>
      <c r="B39" s="1032" t="s">
        <v>738</v>
      </c>
      <c r="C39" s="1040" t="s">
        <v>1140</v>
      </c>
      <c r="D39" s="943">
        <v>35</v>
      </c>
      <c r="E39" s="401"/>
      <c r="F39" s="210" t="str">
        <f t="shared" si="2"/>
        <v> </v>
      </c>
      <c r="G39" s="37"/>
      <c r="H39" s="37"/>
      <c r="I39" s="37"/>
      <c r="J39" s="36"/>
      <c r="L39" s="293"/>
      <c r="M39" s="292"/>
    </row>
    <row r="40" spans="1:13" s="49" customFormat="1" ht="36">
      <c r="A40" s="745">
        <f t="shared" si="3"/>
        <v>11</v>
      </c>
      <c r="B40" s="1032" t="s">
        <v>739</v>
      </c>
      <c r="C40" s="1040" t="s">
        <v>1140</v>
      </c>
      <c r="D40" s="943">
        <v>12</v>
      </c>
      <c r="E40" s="401"/>
      <c r="F40" s="210" t="str">
        <f t="shared" si="2"/>
        <v> </v>
      </c>
      <c r="G40" s="37"/>
      <c r="H40" s="37"/>
      <c r="I40" s="37"/>
      <c r="J40" s="36"/>
      <c r="L40" s="293"/>
      <c r="M40" s="292"/>
    </row>
    <row r="41" spans="1:15" s="22" customFormat="1" ht="36.75">
      <c r="A41" s="745">
        <f t="shared" si="3"/>
        <v>12</v>
      </c>
      <c r="B41" s="1035" t="s">
        <v>740</v>
      </c>
      <c r="C41" s="1029" t="s">
        <v>1137</v>
      </c>
      <c r="D41" s="943">
        <v>22</v>
      </c>
      <c r="E41" s="1027"/>
      <c r="F41" s="210" t="str">
        <f t="shared" si="2"/>
        <v> </v>
      </c>
      <c r="G41" s="37"/>
      <c r="H41" s="37"/>
      <c r="I41" s="37"/>
      <c r="J41" s="144"/>
      <c r="L41" s="20"/>
      <c r="M41" s="292"/>
      <c r="N41" s="20"/>
      <c r="O41" s="20"/>
    </row>
    <row r="42" spans="1:15" s="22" customFormat="1" ht="24.75">
      <c r="A42" s="745">
        <f t="shared" si="3"/>
        <v>13</v>
      </c>
      <c r="B42" s="1035" t="s">
        <v>741</v>
      </c>
      <c r="C42" s="1029" t="s">
        <v>1137</v>
      </c>
      <c r="D42" s="943">
        <v>22</v>
      </c>
      <c r="E42" s="1027"/>
      <c r="F42" s="210" t="str">
        <f t="shared" si="2"/>
        <v> </v>
      </c>
      <c r="G42" s="37"/>
      <c r="H42" s="37"/>
      <c r="I42" s="37"/>
      <c r="J42" s="144"/>
      <c r="L42" s="20"/>
      <c r="M42" s="292"/>
      <c r="N42" s="20"/>
      <c r="O42" s="20"/>
    </row>
    <row r="43" spans="1:14" s="258" customFormat="1" ht="72.75" thickBot="1">
      <c r="A43" s="957">
        <f t="shared" si="3"/>
        <v>14</v>
      </c>
      <c r="B43" s="1036" t="s">
        <v>742</v>
      </c>
      <c r="C43" s="1037" t="s">
        <v>1168</v>
      </c>
      <c r="D43" s="961">
        <v>1</v>
      </c>
      <c r="E43" s="404"/>
      <c r="F43" s="855" t="str">
        <f t="shared" si="2"/>
        <v> </v>
      </c>
      <c r="G43" s="37"/>
      <c r="H43" s="37"/>
      <c r="I43" s="37"/>
      <c r="J43" s="255"/>
      <c r="K43" s="292"/>
      <c r="L43" s="292"/>
      <c r="M43" s="292"/>
      <c r="N43" s="280"/>
    </row>
    <row r="44" spans="1:15" s="155" customFormat="1" ht="26.25" thickBot="1">
      <c r="A44" s="858"/>
      <c r="B44" s="1038" t="str">
        <f>+CONCATENATE("REKAPITULACIJA - ",B28)</f>
        <v>REKAPITULACIJA - STRELOVODNA INŠTALACIJA</v>
      </c>
      <c r="C44" s="1039"/>
      <c r="D44" s="963"/>
      <c r="E44" s="829"/>
      <c r="F44" s="834">
        <f>SUM(F30:F43)</f>
        <v>0</v>
      </c>
      <c r="G44" s="156"/>
      <c r="H44" s="156"/>
      <c r="I44" s="156"/>
      <c r="J44" s="154"/>
      <c r="L44" s="156"/>
      <c r="M44" s="157"/>
      <c r="N44" s="157"/>
      <c r="O44" s="157"/>
    </row>
    <row r="45" spans="1:13" s="237" customFormat="1" ht="12.75">
      <c r="A45" s="46"/>
      <c r="B45" s="164"/>
      <c r="C45" s="288"/>
      <c r="D45" s="233"/>
      <c r="E45" s="37"/>
      <c r="F45" s="37"/>
      <c r="G45" s="37"/>
      <c r="H45" s="37"/>
      <c r="I45" s="37"/>
      <c r="J45" s="273"/>
      <c r="K45" s="273"/>
      <c r="L45" s="273"/>
      <c r="M45" s="273"/>
    </row>
  </sheetData>
  <sheetProtection password="CA21" sheet="1" objects="1" scenarios="1"/>
  <protectedRanges>
    <protectedRange sqref="E1:E44" name="Obseg1_2"/>
  </protectedRanges>
  <mergeCells count="2">
    <mergeCell ref="A9:A12"/>
    <mergeCell ref="A14:A18"/>
  </mergeCells>
  <printOptions/>
  <pageMargins left="0.7086614173228347" right="0.7086614173228347" top="0.7480314960629921" bottom="0.7480314960629921" header="0.31496062992125984" footer="0.31496062992125984"/>
  <pageSetup horizontalDpi="300" verticalDpi="300" orientation="portrait" paperSize="9" r:id="rId1"/>
  <headerFooter>
    <oddFooter>&amp;LRazpisna dokumentacija - GRADNJE: POGLAVJE 4&amp;R&amp;P</oddFooter>
  </headerFooter>
  <rowBreaks count="1" manualBreakCount="1">
    <brk id="26" max="5" man="1"/>
  </rowBreaks>
</worksheet>
</file>

<file path=xl/worksheets/sheet9.xml><?xml version="1.0" encoding="utf-8"?>
<worksheet xmlns="http://schemas.openxmlformats.org/spreadsheetml/2006/main" xmlns:r="http://schemas.openxmlformats.org/officeDocument/2006/relationships">
  <sheetPr>
    <tabColor rgb="FF00B050"/>
  </sheetPr>
  <dimension ref="A1:P48"/>
  <sheetViews>
    <sheetView zoomScalePageLayoutView="0" workbookViewId="0" topLeftCell="A1">
      <selection activeCell="E1" sqref="E1:E65536"/>
    </sheetView>
  </sheetViews>
  <sheetFormatPr defaultColWidth="9.00390625" defaultRowHeight="12"/>
  <cols>
    <col min="1" max="1" width="4.375" style="79" customWidth="1"/>
    <col min="2" max="2" width="40.75390625" style="41" customWidth="1"/>
    <col min="3" max="3" width="4.75390625" style="47" customWidth="1"/>
    <col min="4" max="4" width="7.75390625" style="160" customWidth="1"/>
    <col min="5" max="5" width="15.75390625" style="147" customWidth="1"/>
    <col min="6" max="6" width="15.25390625" style="161" customWidth="1"/>
    <col min="7" max="7" width="14.875" style="239" customWidth="1"/>
    <col min="8" max="8" width="15.25390625" style="162" customWidth="1"/>
    <col min="9" max="9" width="15.25390625" style="37" customWidth="1"/>
    <col min="10" max="10" width="29.25390625" style="134" customWidth="1"/>
    <col min="11" max="14" width="9.00390625" style="134" customWidth="1"/>
    <col min="15" max="16384" width="9.00390625" style="78" customWidth="1"/>
  </cols>
  <sheetData>
    <row r="1" spans="1:11" s="66" customFormat="1" ht="13.5">
      <c r="A1" s="358"/>
      <c r="B1" s="1028" t="s">
        <v>871</v>
      </c>
      <c r="C1" s="970"/>
      <c r="D1" s="632"/>
      <c r="E1" s="632"/>
      <c r="F1" s="599"/>
      <c r="G1" s="127"/>
      <c r="H1" s="37"/>
      <c r="I1" s="37"/>
      <c r="K1" s="67"/>
    </row>
    <row r="2" spans="1:11" s="66" customFormat="1" ht="12">
      <c r="A2" s="359"/>
      <c r="B2" s="634"/>
      <c r="C2" s="971"/>
      <c r="D2" s="634"/>
      <c r="E2" s="634"/>
      <c r="F2" s="599"/>
      <c r="G2" s="127"/>
      <c r="H2" s="37"/>
      <c r="I2" s="37"/>
      <c r="K2" s="67"/>
    </row>
    <row r="3" spans="1:11" s="66" customFormat="1" ht="25.5">
      <c r="A3" s="1041"/>
      <c r="B3" s="602" t="s">
        <v>1175</v>
      </c>
      <c r="C3" s="657" t="s">
        <v>940</v>
      </c>
      <c r="D3" s="672" t="s">
        <v>1151</v>
      </c>
      <c r="E3" s="659" t="s">
        <v>941</v>
      </c>
      <c r="F3" s="660" t="s">
        <v>942</v>
      </c>
      <c r="G3" s="127"/>
      <c r="H3" s="37"/>
      <c r="I3" s="37"/>
      <c r="K3" s="67"/>
    </row>
    <row r="4" spans="1:14" s="1" customFormat="1" ht="12.75">
      <c r="A4" s="1042"/>
      <c r="B4" s="190">
        <v>1</v>
      </c>
      <c r="C4" s="179">
        <v>2</v>
      </c>
      <c r="D4" s="191">
        <v>3</v>
      </c>
      <c r="E4" s="191">
        <v>4</v>
      </c>
      <c r="F4" s="192" t="s">
        <v>943</v>
      </c>
      <c r="G4" s="222"/>
      <c r="H4" s="129"/>
      <c r="I4" s="129"/>
      <c r="J4" s="130"/>
      <c r="K4" s="223"/>
      <c r="L4" s="223"/>
      <c r="M4" s="223"/>
      <c r="N4" s="223"/>
    </row>
    <row r="5" spans="1:9" s="134" customFormat="1" ht="12">
      <c r="A5" s="1042"/>
      <c r="B5" s="933"/>
      <c r="C5" s="363"/>
      <c r="D5" s="935"/>
      <c r="E5" s="936"/>
      <c r="F5" s="210"/>
      <c r="G5" s="133"/>
      <c r="H5" s="37"/>
      <c r="I5" s="37"/>
    </row>
    <row r="6" spans="1:9" s="134" customFormat="1" ht="12">
      <c r="A6" s="1042"/>
      <c r="B6" s="933"/>
      <c r="C6" s="363"/>
      <c r="D6" s="935"/>
      <c r="E6" s="936"/>
      <c r="F6" s="210"/>
      <c r="G6" s="133"/>
      <c r="H6" s="37"/>
      <c r="I6" s="37"/>
    </row>
    <row r="7" spans="1:16" s="49" customFormat="1" ht="12.75">
      <c r="A7" s="1043" t="s">
        <v>931</v>
      </c>
      <c r="B7" s="1022" t="s">
        <v>743</v>
      </c>
      <c r="C7" s="1029" t="s">
        <v>1121</v>
      </c>
      <c r="D7" s="943"/>
      <c r="E7" s="210"/>
      <c r="F7" s="210"/>
      <c r="G7" s="143"/>
      <c r="H7" s="37"/>
      <c r="I7" s="37"/>
      <c r="J7" s="299"/>
      <c r="K7" s="228"/>
      <c r="L7" s="228"/>
      <c r="M7" s="229"/>
      <c r="N7" s="10"/>
      <c r="O7" s="37"/>
      <c r="P7" s="144"/>
    </row>
    <row r="8" spans="1:15" s="49" customFormat="1" ht="12.75">
      <c r="A8" s="1044"/>
      <c r="B8" s="1068" t="s">
        <v>744</v>
      </c>
      <c r="C8" s="1029" t="s">
        <v>1121</v>
      </c>
      <c r="D8" s="943"/>
      <c r="E8" s="210"/>
      <c r="F8" s="210"/>
      <c r="G8" s="143"/>
      <c r="H8" s="37"/>
      <c r="I8" s="37"/>
      <c r="J8" s="300"/>
      <c r="K8" s="230"/>
      <c r="L8" s="231"/>
      <c r="M8" s="231"/>
      <c r="N8" s="231"/>
      <c r="O8" s="165"/>
    </row>
    <row r="9" spans="1:14" s="49" customFormat="1" ht="12.75">
      <c r="A9" s="1069"/>
      <c r="B9" s="1070"/>
      <c r="C9" s="1071"/>
      <c r="D9" s="1072"/>
      <c r="E9" s="1030"/>
      <c r="F9" s="210"/>
      <c r="G9" s="225"/>
      <c r="H9" s="136"/>
      <c r="I9" s="232"/>
      <c r="J9" s="152"/>
      <c r="K9" s="231"/>
      <c r="L9" s="231"/>
      <c r="M9" s="231"/>
      <c r="N9" s="230"/>
    </row>
    <row r="10" spans="1:14" s="49" customFormat="1" ht="48">
      <c r="A10" s="1044" t="s">
        <v>745</v>
      </c>
      <c r="B10" s="1035" t="s">
        <v>746</v>
      </c>
      <c r="C10" s="1029" t="s">
        <v>884</v>
      </c>
      <c r="D10" s="943">
        <v>438</v>
      </c>
      <c r="E10" s="401"/>
      <c r="F10" s="210" t="str">
        <f>IF(($D10*E10)=0," ",($D10*E10))</f>
        <v> </v>
      </c>
      <c r="G10" s="143"/>
      <c r="H10" s="136"/>
      <c r="I10" s="301"/>
      <c r="J10" s="37"/>
      <c r="K10" s="231"/>
      <c r="L10" s="231"/>
      <c r="M10" s="231"/>
      <c r="N10" s="230"/>
    </row>
    <row r="11" spans="1:14" s="49" customFormat="1" ht="48">
      <c r="A11" s="1044">
        <f>A10+1</f>
        <v>2</v>
      </c>
      <c r="B11" s="1035" t="s">
        <v>747</v>
      </c>
      <c r="C11" s="1029" t="s">
        <v>884</v>
      </c>
      <c r="D11" s="943">
        <v>39</v>
      </c>
      <c r="E11" s="401"/>
      <c r="F11" s="210" t="str">
        <f aca="true" t="shared" si="0" ref="F11:F41">IF(($D11*E11)=0," ",($D11*E11))</f>
        <v> </v>
      </c>
      <c r="G11" s="143"/>
      <c r="H11" s="136"/>
      <c r="I11" s="301"/>
      <c r="J11" s="37"/>
      <c r="K11" s="231"/>
      <c r="L11" s="231"/>
      <c r="M11" s="231"/>
      <c r="N11" s="230"/>
    </row>
    <row r="12" spans="1:14" s="49" customFormat="1" ht="36">
      <c r="A12" s="1044">
        <f>A11+1</f>
        <v>3</v>
      </c>
      <c r="B12" s="1035" t="s">
        <v>748</v>
      </c>
      <c r="C12" s="1029" t="s">
        <v>884</v>
      </c>
      <c r="D12" s="943">
        <v>265</v>
      </c>
      <c r="E12" s="401"/>
      <c r="F12" s="210" t="str">
        <f t="shared" si="0"/>
        <v> </v>
      </c>
      <c r="G12" s="143"/>
      <c r="H12" s="136"/>
      <c r="I12" s="301"/>
      <c r="J12" s="37"/>
      <c r="K12" s="231"/>
      <c r="L12" s="231"/>
      <c r="M12" s="231"/>
      <c r="N12" s="230"/>
    </row>
    <row r="13" spans="1:14" s="49" customFormat="1" ht="60">
      <c r="A13" s="1044">
        <f>A12+1</f>
        <v>4</v>
      </c>
      <c r="B13" s="1035" t="s">
        <v>749</v>
      </c>
      <c r="C13" s="1029" t="s">
        <v>1168</v>
      </c>
      <c r="D13" s="943">
        <v>1</v>
      </c>
      <c r="E13" s="401"/>
      <c r="F13" s="210" t="str">
        <f t="shared" si="0"/>
        <v> </v>
      </c>
      <c r="G13" s="143"/>
      <c r="H13" s="136"/>
      <c r="I13" s="301"/>
      <c r="J13" s="37"/>
      <c r="K13" s="231"/>
      <c r="L13" s="231"/>
      <c r="M13" s="231"/>
      <c r="N13" s="230"/>
    </row>
    <row r="14" spans="1:14" s="49" customFormat="1" ht="24">
      <c r="A14" s="1044">
        <f>A13+1</f>
        <v>5</v>
      </c>
      <c r="B14" s="1035" t="s">
        <v>750</v>
      </c>
      <c r="C14" s="1029" t="s">
        <v>1168</v>
      </c>
      <c r="D14" s="943">
        <v>4</v>
      </c>
      <c r="E14" s="401"/>
      <c r="F14" s="210" t="str">
        <f t="shared" si="0"/>
        <v> </v>
      </c>
      <c r="G14" s="143"/>
      <c r="H14" s="136"/>
      <c r="I14" s="301"/>
      <c r="J14" s="37"/>
      <c r="K14" s="231"/>
      <c r="L14" s="231"/>
      <c r="M14" s="231"/>
      <c r="N14" s="230"/>
    </row>
    <row r="15" spans="1:14" s="49" customFormat="1" ht="12.75">
      <c r="A15" s="1044"/>
      <c r="B15" s="1035"/>
      <c r="C15" s="1029"/>
      <c r="D15" s="943"/>
      <c r="E15" s="401"/>
      <c r="F15" s="210"/>
      <c r="G15" s="143"/>
      <c r="H15" s="136"/>
      <c r="I15" s="301"/>
      <c r="J15" s="37"/>
      <c r="K15" s="231"/>
      <c r="L15" s="231"/>
      <c r="M15" s="231"/>
      <c r="N15" s="230"/>
    </row>
    <row r="16" spans="1:14" s="49" customFormat="1" ht="12.75">
      <c r="A16" s="1069"/>
      <c r="B16" s="1070" t="s">
        <v>751</v>
      </c>
      <c r="C16" s="1071" t="s">
        <v>1121</v>
      </c>
      <c r="D16" s="1072"/>
      <c r="E16" s="1073"/>
      <c r="F16" s="210"/>
      <c r="G16" s="225"/>
      <c r="H16" s="136"/>
      <c r="I16" s="232"/>
      <c r="J16" s="152"/>
      <c r="K16" s="231"/>
      <c r="L16" s="231"/>
      <c r="M16" s="231"/>
      <c r="N16" s="230"/>
    </row>
    <row r="17" spans="1:14" s="49" customFormat="1" ht="12.75">
      <c r="A17" s="1069"/>
      <c r="B17" s="1070"/>
      <c r="C17" s="1071"/>
      <c r="D17" s="1072"/>
      <c r="E17" s="1073"/>
      <c r="F17" s="210"/>
      <c r="G17" s="225"/>
      <c r="H17" s="136"/>
      <c r="I17" s="232"/>
      <c r="J17" s="152"/>
      <c r="K17" s="231"/>
      <c r="L17" s="231"/>
      <c r="M17" s="231"/>
      <c r="N17" s="230"/>
    </row>
    <row r="18" spans="1:14" s="2" customFormat="1" ht="12" customHeight="1">
      <c r="A18" s="1233">
        <f>A14+1</f>
        <v>6</v>
      </c>
      <c r="B18" s="1045" t="s">
        <v>752</v>
      </c>
      <c r="C18" s="1046" t="s">
        <v>1140</v>
      </c>
      <c r="D18" s="1047">
        <v>1</v>
      </c>
      <c r="E18" s="404"/>
      <c r="F18" s="855" t="str">
        <f t="shared" si="0"/>
        <v> </v>
      </c>
      <c r="G18" s="14"/>
      <c r="H18" s="136"/>
      <c r="I18" s="25"/>
      <c r="J18" s="10"/>
      <c r="K18" s="37"/>
      <c r="L18" s="25"/>
      <c r="M18" s="25"/>
      <c r="N18" s="25"/>
    </row>
    <row r="19" spans="1:14" s="2" customFormat="1" ht="48">
      <c r="A19" s="1234"/>
      <c r="B19" s="1045" t="s">
        <v>753</v>
      </c>
      <c r="C19" s="1046"/>
      <c r="D19" s="1048"/>
      <c r="E19" s="404"/>
      <c r="F19" s="855"/>
      <c r="G19" s="227"/>
      <c r="H19" s="136"/>
      <c r="I19" s="25"/>
      <c r="J19" s="10"/>
      <c r="K19" s="37"/>
      <c r="L19" s="25"/>
      <c r="M19" s="25"/>
      <c r="N19" s="25"/>
    </row>
    <row r="20" spans="1:14" s="2" customFormat="1" ht="12" customHeight="1">
      <c r="A20" s="1234"/>
      <c r="B20" s="1049" t="s">
        <v>754</v>
      </c>
      <c r="C20" s="1050"/>
      <c r="D20" s="1051"/>
      <c r="E20" s="992"/>
      <c r="F20" s="993"/>
      <c r="G20" s="227"/>
      <c r="H20" s="136"/>
      <c r="I20" s="25"/>
      <c r="J20" s="10"/>
      <c r="K20" s="37"/>
      <c r="L20" s="25"/>
      <c r="M20" s="25"/>
      <c r="N20" s="25"/>
    </row>
    <row r="21" spans="1:14" s="2" customFormat="1" ht="12" customHeight="1">
      <c r="A21" s="1234"/>
      <c r="B21" s="1049" t="s">
        <v>755</v>
      </c>
      <c r="C21" s="1050"/>
      <c r="D21" s="1051"/>
      <c r="E21" s="992"/>
      <c r="F21" s="993"/>
      <c r="G21" s="227"/>
      <c r="H21" s="136"/>
      <c r="I21" s="25"/>
      <c r="J21" s="10"/>
      <c r="K21" s="37"/>
      <c r="L21" s="25"/>
      <c r="M21" s="25"/>
      <c r="N21" s="25"/>
    </row>
    <row r="22" spans="1:14" s="2" customFormat="1" ht="24">
      <c r="A22" s="1234"/>
      <c r="B22" s="1049" t="s">
        <v>756</v>
      </c>
      <c r="C22" s="1050"/>
      <c r="D22" s="1051"/>
      <c r="E22" s="992"/>
      <c r="F22" s="993"/>
      <c r="G22" s="227"/>
      <c r="H22" s="136"/>
      <c r="I22" s="25"/>
      <c r="J22" s="10"/>
      <c r="K22" s="37"/>
      <c r="L22" s="25"/>
      <c r="M22" s="25"/>
      <c r="N22" s="25"/>
    </row>
    <row r="23" spans="1:14" s="2" customFormat="1" ht="12" customHeight="1">
      <c r="A23" s="1234"/>
      <c r="B23" s="1049" t="s">
        <v>757</v>
      </c>
      <c r="C23" s="1050"/>
      <c r="D23" s="1051"/>
      <c r="E23" s="992"/>
      <c r="F23" s="993"/>
      <c r="G23" s="227"/>
      <c r="H23" s="136"/>
      <c r="I23" s="25"/>
      <c r="J23" s="10"/>
      <c r="K23" s="37"/>
      <c r="L23" s="25"/>
      <c r="M23" s="25"/>
      <c r="N23" s="25"/>
    </row>
    <row r="24" spans="1:14" s="2" customFormat="1" ht="12" customHeight="1">
      <c r="A24" s="1234"/>
      <c r="B24" s="1049" t="s">
        <v>758</v>
      </c>
      <c r="C24" s="1050"/>
      <c r="D24" s="1051"/>
      <c r="E24" s="992"/>
      <c r="F24" s="993"/>
      <c r="G24" s="227"/>
      <c r="H24" s="136"/>
      <c r="I24" s="25"/>
      <c r="J24" s="10"/>
      <c r="K24" s="37"/>
      <c r="L24" s="25"/>
      <c r="M24" s="25"/>
      <c r="N24" s="25"/>
    </row>
    <row r="25" spans="1:14" s="2" customFormat="1" ht="36">
      <c r="A25" s="1234"/>
      <c r="B25" s="1049" t="s">
        <v>759</v>
      </c>
      <c r="C25" s="1050"/>
      <c r="D25" s="1051"/>
      <c r="E25" s="992"/>
      <c r="F25" s="993"/>
      <c r="G25" s="227"/>
      <c r="H25" s="136"/>
      <c r="I25" s="25"/>
      <c r="J25" s="10"/>
      <c r="K25" s="37"/>
      <c r="L25" s="25"/>
      <c r="M25" s="25"/>
      <c r="N25" s="25"/>
    </row>
    <row r="26" spans="1:14" s="2" customFormat="1" ht="48">
      <c r="A26" s="1234"/>
      <c r="B26" s="1049" t="s">
        <v>760</v>
      </c>
      <c r="C26" s="1050"/>
      <c r="D26" s="1051"/>
      <c r="E26" s="992"/>
      <c r="F26" s="993"/>
      <c r="G26" s="227"/>
      <c r="H26" s="136"/>
      <c r="I26" s="25"/>
      <c r="J26" s="10"/>
      <c r="K26" s="37"/>
      <c r="L26" s="25"/>
      <c r="M26" s="25"/>
      <c r="N26" s="25"/>
    </row>
    <row r="27" spans="1:14" s="2" customFormat="1" ht="48">
      <c r="A27" s="1234"/>
      <c r="B27" s="1049" t="s">
        <v>761</v>
      </c>
      <c r="C27" s="1050"/>
      <c r="D27" s="1051"/>
      <c r="E27" s="992"/>
      <c r="F27" s="993"/>
      <c r="G27" s="227"/>
      <c r="H27" s="136"/>
      <c r="I27" s="25"/>
      <c r="J27" s="10"/>
      <c r="K27" s="37"/>
      <c r="L27" s="25"/>
      <c r="M27" s="25"/>
      <c r="N27" s="25"/>
    </row>
    <row r="28" spans="1:14" s="2" customFormat="1" ht="12" customHeight="1">
      <c r="A28" s="1235"/>
      <c r="B28" s="1052" t="s">
        <v>762</v>
      </c>
      <c r="C28" s="1053"/>
      <c r="D28" s="1054"/>
      <c r="E28" s="827"/>
      <c r="F28" s="828"/>
      <c r="G28" s="227"/>
      <c r="H28" s="136"/>
      <c r="I28" s="25"/>
      <c r="J28" s="10"/>
      <c r="K28" s="37"/>
      <c r="L28" s="25"/>
      <c r="M28" s="25"/>
      <c r="N28" s="25"/>
    </row>
    <row r="29" spans="1:14" s="2" customFormat="1" ht="36">
      <c r="A29" s="1044">
        <f>A18+1</f>
        <v>7</v>
      </c>
      <c r="B29" s="1052" t="s">
        <v>763</v>
      </c>
      <c r="C29" s="1055" t="s">
        <v>1140</v>
      </c>
      <c r="D29" s="1054">
        <v>1</v>
      </c>
      <c r="E29" s="827"/>
      <c r="F29" s="828" t="str">
        <f t="shared" si="0"/>
        <v> </v>
      </c>
      <c r="G29" s="227"/>
      <c r="H29" s="136"/>
      <c r="I29" s="25"/>
      <c r="J29" s="10"/>
      <c r="K29" s="37"/>
      <c r="L29" s="25"/>
      <c r="M29" s="25"/>
      <c r="N29" s="25"/>
    </row>
    <row r="30" spans="1:14" s="2" customFormat="1" ht="24">
      <c r="A30" s="1044">
        <f aca="true" t="shared" si="1" ref="A30:A41">A29+1</f>
        <v>8</v>
      </c>
      <c r="B30" s="1074" t="s">
        <v>764</v>
      </c>
      <c r="C30" s="1075" t="s">
        <v>1140</v>
      </c>
      <c r="D30" s="1034">
        <v>1</v>
      </c>
      <c r="E30" s="1056"/>
      <c r="F30" s="210" t="str">
        <f t="shared" si="0"/>
        <v> </v>
      </c>
      <c r="G30" s="233"/>
      <c r="H30" s="136"/>
      <c r="I30" s="25"/>
      <c r="J30" s="10"/>
      <c r="K30" s="144"/>
      <c r="L30" s="25"/>
      <c r="M30" s="25"/>
      <c r="N30" s="25"/>
    </row>
    <row r="31" spans="1:14" s="2" customFormat="1" ht="60">
      <c r="A31" s="1044">
        <f t="shared" si="1"/>
        <v>9</v>
      </c>
      <c r="B31" s="788" t="s">
        <v>765</v>
      </c>
      <c r="C31" s="1057" t="s">
        <v>1140</v>
      </c>
      <c r="D31" s="1058">
        <v>31</v>
      </c>
      <c r="E31" s="401"/>
      <c r="F31" s="210" t="str">
        <f t="shared" si="0"/>
        <v> </v>
      </c>
      <c r="G31" s="14"/>
      <c r="H31" s="136"/>
      <c r="I31" s="25"/>
      <c r="J31" s="10"/>
      <c r="K31" s="37"/>
      <c r="L31" s="25"/>
      <c r="M31" s="25"/>
      <c r="N31" s="25"/>
    </row>
    <row r="32" spans="1:14" s="2" customFormat="1" ht="72">
      <c r="A32" s="1044">
        <f t="shared" si="1"/>
        <v>10</v>
      </c>
      <c r="B32" s="788" t="s">
        <v>766</v>
      </c>
      <c r="C32" s="1057" t="s">
        <v>1140</v>
      </c>
      <c r="D32" s="1058">
        <v>3</v>
      </c>
      <c r="E32" s="401"/>
      <c r="F32" s="210" t="str">
        <f t="shared" si="0"/>
        <v> </v>
      </c>
      <c r="G32" s="14"/>
      <c r="H32" s="136"/>
      <c r="I32" s="25"/>
      <c r="J32" s="10"/>
      <c r="K32" s="37"/>
      <c r="L32" s="25"/>
      <c r="M32" s="25"/>
      <c r="N32" s="25"/>
    </row>
    <row r="33" spans="1:14" s="2" customFormat="1" ht="36">
      <c r="A33" s="1044">
        <f t="shared" si="1"/>
        <v>11</v>
      </c>
      <c r="B33" s="788" t="s">
        <v>767</v>
      </c>
      <c r="C33" s="1057" t="s">
        <v>1140</v>
      </c>
      <c r="D33" s="1058">
        <v>5</v>
      </c>
      <c r="E33" s="401"/>
      <c r="F33" s="210" t="str">
        <f t="shared" si="0"/>
        <v> </v>
      </c>
      <c r="G33" s="14"/>
      <c r="H33" s="136"/>
      <c r="I33" s="25"/>
      <c r="J33" s="10"/>
      <c r="K33" s="37"/>
      <c r="L33" s="25"/>
      <c r="M33" s="25"/>
      <c r="N33" s="25"/>
    </row>
    <row r="34" spans="1:14" s="2" customFormat="1" ht="48">
      <c r="A34" s="1044">
        <f t="shared" si="1"/>
        <v>12</v>
      </c>
      <c r="B34" s="788" t="s">
        <v>768</v>
      </c>
      <c r="C34" s="1057" t="s">
        <v>1140</v>
      </c>
      <c r="D34" s="1059">
        <v>4</v>
      </c>
      <c r="E34" s="401"/>
      <c r="F34" s="210" t="str">
        <f t="shared" si="0"/>
        <v> </v>
      </c>
      <c r="G34" s="227"/>
      <c r="H34" s="136"/>
      <c r="I34" s="25"/>
      <c r="J34" s="10"/>
      <c r="K34" s="37"/>
      <c r="L34" s="25"/>
      <c r="M34" s="25"/>
      <c r="N34" s="25"/>
    </row>
    <row r="35" spans="1:14" s="2" customFormat="1" ht="36">
      <c r="A35" s="1044">
        <f t="shared" si="1"/>
        <v>13</v>
      </c>
      <c r="B35" s="788" t="s">
        <v>769</v>
      </c>
      <c r="C35" s="1057" t="s">
        <v>1140</v>
      </c>
      <c r="D35" s="1059">
        <v>1</v>
      </c>
      <c r="E35" s="401"/>
      <c r="F35" s="210" t="str">
        <f t="shared" si="0"/>
        <v> </v>
      </c>
      <c r="G35" s="227"/>
      <c r="H35" s="136"/>
      <c r="I35" s="25"/>
      <c r="J35" s="10"/>
      <c r="K35" s="37"/>
      <c r="L35" s="25"/>
      <c r="M35" s="25"/>
      <c r="N35" s="25"/>
    </row>
    <row r="36" spans="1:14" s="2" customFormat="1" ht="60">
      <c r="A36" s="1044">
        <f t="shared" si="1"/>
        <v>14</v>
      </c>
      <c r="B36" s="788" t="s">
        <v>770</v>
      </c>
      <c r="C36" s="1057" t="s">
        <v>1140</v>
      </c>
      <c r="D36" s="1058">
        <v>2</v>
      </c>
      <c r="E36" s="401"/>
      <c r="F36" s="210" t="str">
        <f t="shared" si="0"/>
        <v> </v>
      </c>
      <c r="G36" s="14"/>
      <c r="H36" s="136"/>
      <c r="I36" s="25"/>
      <c r="J36" s="10"/>
      <c r="K36" s="37"/>
      <c r="L36" s="25"/>
      <c r="M36" s="25"/>
      <c r="N36" s="25"/>
    </row>
    <row r="37" spans="1:14" s="2" customFormat="1" ht="48">
      <c r="A37" s="1044">
        <f t="shared" si="1"/>
        <v>15</v>
      </c>
      <c r="B37" s="788" t="s">
        <v>771</v>
      </c>
      <c r="C37" s="1057" t="s">
        <v>1140</v>
      </c>
      <c r="D37" s="1058">
        <v>1</v>
      </c>
      <c r="E37" s="401"/>
      <c r="F37" s="210" t="str">
        <f t="shared" si="0"/>
        <v> </v>
      </c>
      <c r="G37" s="14"/>
      <c r="H37" s="136"/>
      <c r="I37" s="25"/>
      <c r="J37" s="10"/>
      <c r="K37" s="37"/>
      <c r="L37" s="25"/>
      <c r="M37" s="25"/>
      <c r="N37" s="25"/>
    </row>
    <row r="38" spans="1:14" s="49" customFormat="1" ht="48">
      <c r="A38" s="1044">
        <f t="shared" si="1"/>
        <v>16</v>
      </c>
      <c r="B38" s="1035" t="s">
        <v>772</v>
      </c>
      <c r="C38" s="1029" t="s">
        <v>1168</v>
      </c>
      <c r="D38" s="943">
        <v>1</v>
      </c>
      <c r="E38" s="401"/>
      <c r="F38" s="210" t="str">
        <f t="shared" si="0"/>
        <v> </v>
      </c>
      <c r="G38" s="143"/>
      <c r="H38" s="136"/>
      <c r="I38" s="230"/>
      <c r="J38" s="37"/>
      <c r="K38" s="231"/>
      <c r="L38" s="231"/>
      <c r="M38" s="231"/>
      <c r="N38" s="230"/>
    </row>
    <row r="39" spans="1:14" s="2" customFormat="1" ht="24">
      <c r="A39" s="1044">
        <f t="shared" si="1"/>
        <v>17</v>
      </c>
      <c r="B39" s="788" t="s">
        <v>773</v>
      </c>
      <c r="C39" s="1057" t="s">
        <v>1140</v>
      </c>
      <c r="D39" s="1058">
        <v>1</v>
      </c>
      <c r="E39" s="401"/>
      <c r="F39" s="210" t="str">
        <f t="shared" si="0"/>
        <v> </v>
      </c>
      <c r="G39" s="14"/>
      <c r="H39" s="136"/>
      <c r="I39" s="25"/>
      <c r="J39" s="10"/>
      <c r="K39" s="37"/>
      <c r="L39" s="25"/>
      <c r="M39" s="25"/>
      <c r="N39" s="25"/>
    </row>
    <row r="40" spans="1:14" s="2" customFormat="1" ht="60">
      <c r="A40" s="1044">
        <f t="shared" si="1"/>
        <v>18</v>
      </c>
      <c r="B40" s="788" t="s">
        <v>774</v>
      </c>
      <c r="C40" s="1057" t="s">
        <v>1168</v>
      </c>
      <c r="D40" s="1058">
        <v>1</v>
      </c>
      <c r="E40" s="401"/>
      <c r="F40" s="210" t="str">
        <f t="shared" si="0"/>
        <v> </v>
      </c>
      <c r="G40" s="14"/>
      <c r="H40" s="136"/>
      <c r="I40" s="25"/>
      <c r="J40" s="10"/>
      <c r="K40" s="37"/>
      <c r="L40" s="25"/>
      <c r="M40" s="25"/>
      <c r="N40" s="25"/>
    </row>
    <row r="41" spans="1:14" s="2" customFormat="1" ht="48">
      <c r="A41" s="1044">
        <f t="shared" si="1"/>
        <v>19</v>
      </c>
      <c r="B41" s="1032" t="s">
        <v>775</v>
      </c>
      <c r="C41" s="1029" t="s">
        <v>1168</v>
      </c>
      <c r="D41" s="955">
        <v>1</v>
      </c>
      <c r="E41" s="401"/>
      <c r="F41" s="210" t="str">
        <f t="shared" si="0"/>
        <v> </v>
      </c>
      <c r="G41" s="142"/>
      <c r="H41" s="136"/>
      <c r="I41" s="25"/>
      <c r="J41" s="25"/>
      <c r="K41" s="25"/>
      <c r="L41" s="25"/>
      <c r="M41" s="25"/>
      <c r="N41" s="25"/>
    </row>
    <row r="42" spans="1:14" s="304" customFormat="1" ht="30" customHeight="1" thickBot="1">
      <c r="A42" s="1060"/>
      <c r="B42" s="1076" t="str">
        <f>+CONCATENATE("REKAPITULACIJA - ",B8)</f>
        <v>REKAPITULACIJA - A. INSTALACIJA</v>
      </c>
      <c r="C42" s="1077"/>
      <c r="D42" s="1061"/>
      <c r="E42" s="1062"/>
      <c r="F42" s="1063">
        <f>SUM(F10:F14)</f>
        <v>0</v>
      </c>
      <c r="G42" s="235"/>
      <c r="H42" s="136"/>
      <c r="I42" s="302"/>
      <c r="J42" s="303"/>
      <c r="K42" s="302"/>
      <c r="L42" s="302"/>
      <c r="M42" s="302"/>
      <c r="N42" s="302"/>
    </row>
    <row r="43" spans="1:14" s="304" customFormat="1" ht="30" customHeight="1" thickBot="1" thickTop="1">
      <c r="A43" s="1064"/>
      <c r="B43" s="1078" t="str">
        <f>+CONCATENATE("REKAPITULACIJA - ",B16)</f>
        <v>REKAPITULACIJA - B. OPREMA IN MATERIAL</v>
      </c>
      <c r="C43" s="1079"/>
      <c r="D43" s="1026"/>
      <c r="E43" s="1065"/>
      <c r="F43" s="1066">
        <f>SUM(F18:F41)</f>
        <v>0</v>
      </c>
      <c r="G43" s="235"/>
      <c r="H43" s="136"/>
      <c r="I43" s="302"/>
      <c r="J43" s="303"/>
      <c r="K43" s="302"/>
      <c r="L43" s="302"/>
      <c r="M43" s="302"/>
      <c r="N43" s="302"/>
    </row>
    <row r="44" spans="1:14" s="155" customFormat="1" ht="30" customHeight="1" thickBot="1">
      <c r="A44" s="1067"/>
      <c r="B44" s="1038" t="str">
        <f>+CONCATENATE("REKAPITULACIJA - ",B7)</f>
        <v>REKAPITULACIJA - INSTALACIJA PROTIPOŽARNEGA VAROVANJA</v>
      </c>
      <c r="C44" s="1039"/>
      <c r="D44" s="963"/>
      <c r="E44" s="833"/>
      <c r="F44" s="834">
        <f>SUM(F42:F43)</f>
        <v>0</v>
      </c>
      <c r="G44" s="177"/>
      <c r="H44" s="136"/>
      <c r="I44" s="260"/>
      <c r="J44" s="156"/>
      <c r="K44" s="260"/>
      <c r="L44" s="260"/>
      <c r="M44" s="260"/>
      <c r="N44" s="260"/>
    </row>
    <row r="45" spans="1:15" s="49" customFormat="1" ht="12.75">
      <c r="A45" s="149"/>
      <c r="B45" s="150"/>
      <c r="C45" s="151"/>
      <c r="D45" s="225"/>
      <c r="E45" s="141"/>
      <c r="F45" s="136"/>
      <c r="G45" s="225"/>
      <c r="H45" s="136"/>
      <c r="I45" s="136"/>
      <c r="J45" s="305"/>
      <c r="K45" s="232"/>
      <c r="L45" s="152"/>
      <c r="M45" s="231"/>
      <c r="N45" s="231"/>
      <c r="O45" s="165"/>
    </row>
    <row r="46" spans="1:14" s="49" customFormat="1" ht="12.75">
      <c r="A46" s="158"/>
      <c r="B46" s="140"/>
      <c r="C46" s="141"/>
      <c r="D46" s="143"/>
      <c r="E46" s="36"/>
      <c r="F46" s="37"/>
      <c r="G46" s="143"/>
      <c r="H46" s="37"/>
      <c r="I46" s="37"/>
      <c r="J46" s="36"/>
      <c r="K46" s="230"/>
      <c r="L46" s="10"/>
      <c r="M46" s="144"/>
      <c r="N46" s="230"/>
    </row>
    <row r="47" spans="1:14" s="312" customFormat="1" ht="19.5">
      <c r="A47" s="306"/>
      <c r="B47" s="307"/>
      <c r="C47" s="308"/>
      <c r="D47" s="9"/>
      <c r="E47" s="9"/>
      <c r="F47" s="37"/>
      <c r="G47" s="9"/>
      <c r="H47" s="37"/>
      <c r="I47" s="37"/>
      <c r="J47" s="309"/>
      <c r="K47" s="310"/>
      <c r="L47" s="311"/>
      <c r="M47" s="310"/>
      <c r="N47" s="310"/>
    </row>
    <row r="48" spans="1:14" s="312" customFormat="1" ht="19.5">
      <c r="A48" s="306"/>
      <c r="B48" s="307"/>
      <c r="C48" s="308"/>
      <c r="D48" s="9"/>
      <c r="E48" s="9"/>
      <c r="F48" s="37"/>
      <c r="G48" s="9"/>
      <c r="H48" s="37"/>
      <c r="I48" s="37"/>
      <c r="J48" s="309"/>
      <c r="K48" s="310"/>
      <c r="L48" s="311"/>
      <c r="M48" s="310"/>
      <c r="N48" s="310"/>
    </row>
  </sheetData>
  <sheetProtection password="CA21" sheet="1" objects="1" scenarios="1"/>
  <protectedRanges>
    <protectedRange sqref="E1:E44" name="Obseg1_2"/>
  </protectedRanges>
  <mergeCells count="1">
    <mergeCell ref="A18:A28"/>
  </mergeCells>
  <printOptions/>
  <pageMargins left="0.984251968503937" right="0.7086614173228347" top="0.984251968503937" bottom="0.9448818897637796" header="0.31496062992125984" footer="0.31496062992125984"/>
  <pageSetup horizontalDpi="300" verticalDpi="300" orientation="portrait" paperSize="9" r:id="rId1"/>
  <headerFooter>
    <oddFooter>&amp;LRazpisna dokumentacija - GRADNJE: POGLAVJE 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Savaprojekt Krško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 Furst</dc:creator>
  <cp:keywords/>
  <dc:description/>
  <cp:lastModifiedBy>Damjana</cp:lastModifiedBy>
  <cp:lastPrinted>2013-01-10T16:30:27Z</cp:lastPrinted>
  <dcterms:created xsi:type="dcterms:W3CDTF">1980-01-04T22:34:00Z</dcterms:created>
  <dcterms:modified xsi:type="dcterms:W3CDTF">2013-01-11T11:08:48Z</dcterms:modified>
  <cp:category/>
  <cp:version/>
  <cp:contentType/>
  <cp:contentStatus/>
</cp:coreProperties>
</file>